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a05517fe355aed2/Documents/"/>
    </mc:Choice>
  </mc:AlternateContent>
  <xr:revisionPtr revIDLastSave="0" documentId="8_{0C8A67C0-2F7C-4AE1-8212-7F6359F781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I152" i="1" l="1"/>
  <c r="H152" i="1"/>
  <c r="G152" i="1"/>
  <c r="E30" i="1"/>
  <c r="F30" i="1" s="1"/>
  <c r="E14" i="1"/>
  <c r="F14" i="1" s="1"/>
  <c r="I78" i="1"/>
  <c r="H78" i="1"/>
  <c r="G78" i="1"/>
  <c r="D78" i="1"/>
  <c r="I69" i="1"/>
  <c r="H69" i="1"/>
  <c r="G69" i="1"/>
  <c r="D69" i="1"/>
  <c r="I44" i="1"/>
  <c r="H44" i="1"/>
  <c r="G44" i="1"/>
  <c r="D44" i="1"/>
  <c r="I13" i="1"/>
  <c r="H13" i="1"/>
  <c r="G13" i="1"/>
  <c r="D13" i="1"/>
  <c r="E38" i="1"/>
  <c r="F38" i="1" s="1"/>
  <c r="E147" i="1"/>
  <c r="F147" i="1" s="1"/>
  <c r="E146" i="1"/>
  <c r="F146" i="1" s="1"/>
  <c r="I148" i="1"/>
  <c r="H148" i="1"/>
  <c r="G148" i="1"/>
  <c r="D148" i="1"/>
  <c r="E139" i="1"/>
  <c r="F139" i="1" s="1"/>
  <c r="I138" i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H138" i="1"/>
  <c r="G138" i="1"/>
  <c r="D138" i="1"/>
  <c r="E130" i="1"/>
  <c r="F130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I129" i="1"/>
  <c r="H129" i="1"/>
  <c r="G129" i="1"/>
  <c r="D129" i="1"/>
  <c r="E118" i="1"/>
  <c r="F118" i="1" s="1"/>
  <c r="E117" i="1"/>
  <c r="F117" i="1" s="1"/>
  <c r="E116" i="1"/>
  <c r="F116" i="1" s="1"/>
  <c r="E115" i="1"/>
  <c r="F115" i="1" s="1"/>
  <c r="E114" i="1"/>
  <c r="F114" i="1" s="1"/>
  <c r="I119" i="1"/>
  <c r="H119" i="1"/>
  <c r="G119" i="1"/>
  <c r="D119" i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I112" i="1"/>
  <c r="H112" i="1"/>
  <c r="G112" i="1"/>
  <c r="D112" i="1"/>
  <c r="E103" i="1"/>
  <c r="F103" i="1" s="1"/>
  <c r="E101" i="1"/>
  <c r="F101" i="1" s="1"/>
  <c r="E100" i="1"/>
  <c r="F100" i="1" s="1"/>
  <c r="E99" i="1"/>
  <c r="F99" i="1" s="1"/>
  <c r="I102" i="1"/>
  <c r="H102" i="1"/>
  <c r="G102" i="1"/>
  <c r="D102" i="1"/>
  <c r="I92" i="1"/>
  <c r="H92" i="1"/>
  <c r="G92" i="1"/>
  <c r="D92" i="1"/>
  <c r="E91" i="1"/>
  <c r="F91" i="1" s="1"/>
  <c r="E90" i="1"/>
  <c r="F90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I88" i="1"/>
  <c r="H88" i="1"/>
  <c r="G88" i="1"/>
  <c r="D88" i="1"/>
  <c r="E80" i="1"/>
  <c r="F80" i="1" s="1"/>
  <c r="E79" i="1"/>
  <c r="F79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4" i="1"/>
  <c r="F4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I55" i="1"/>
  <c r="H55" i="1"/>
  <c r="G55" i="1"/>
  <c r="D55" i="1"/>
  <c r="E54" i="1"/>
  <c r="F54" i="1" s="1"/>
  <c r="E53" i="1"/>
  <c r="F53" i="1" s="1"/>
  <c r="E52" i="1"/>
  <c r="F52" i="1" s="1"/>
  <c r="E43" i="1"/>
  <c r="F43" i="1" s="1"/>
  <c r="E42" i="1"/>
  <c r="F42" i="1" s="1"/>
  <c r="E41" i="1"/>
  <c r="F41" i="1" s="1"/>
  <c r="E40" i="1"/>
  <c r="F40" i="1" s="1"/>
  <c r="E36" i="1"/>
  <c r="F36" i="1" s="1"/>
  <c r="E34" i="1"/>
  <c r="F34" i="1" s="1"/>
  <c r="E33" i="1"/>
  <c r="F33" i="1" s="1"/>
  <c r="E32" i="1"/>
  <c r="F32" i="1" s="1"/>
  <c r="E31" i="1"/>
  <c r="F31" i="1" s="1"/>
  <c r="I35" i="1"/>
  <c r="I37" i="1" s="1"/>
  <c r="H35" i="1"/>
  <c r="H37" i="1" s="1"/>
  <c r="G35" i="1"/>
  <c r="G37" i="1" s="1"/>
  <c r="D35" i="1"/>
  <c r="E28" i="1"/>
  <c r="F28" i="1" s="1"/>
  <c r="E27" i="1"/>
  <c r="F27" i="1" s="1"/>
  <c r="E26" i="1"/>
  <c r="F26" i="1" s="1"/>
  <c r="I29" i="1"/>
  <c r="H29" i="1"/>
  <c r="G29" i="1"/>
  <c r="D29" i="1"/>
  <c r="I25" i="1"/>
  <c r="H25" i="1"/>
  <c r="G25" i="1"/>
  <c r="D25" i="1"/>
  <c r="E24" i="1"/>
  <c r="F24" i="1" s="1"/>
  <c r="E23" i="1"/>
  <c r="F23" i="1" s="1"/>
  <c r="E22" i="1"/>
  <c r="F22" i="1" s="1"/>
  <c r="I21" i="1"/>
  <c r="H21" i="1"/>
  <c r="G21" i="1"/>
  <c r="D21" i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13" i="1" l="1"/>
  <c r="F13" i="1" s="1"/>
  <c r="E148" i="1"/>
  <c r="F148" i="1" s="1"/>
  <c r="E119" i="1"/>
  <c r="F119" i="1" s="1"/>
  <c r="I150" i="1"/>
  <c r="E102" i="1"/>
  <c r="F102" i="1" s="1"/>
  <c r="E55" i="1"/>
  <c r="F55" i="1" s="1"/>
  <c r="H150" i="1"/>
  <c r="E21" i="1"/>
  <c r="F21" i="1" s="1"/>
  <c r="E88" i="1"/>
  <c r="F88" i="1" s="1"/>
  <c r="E112" i="1"/>
  <c r="F112" i="1" s="1"/>
  <c r="D150" i="1"/>
  <c r="E69" i="1"/>
  <c r="F69" i="1" s="1"/>
  <c r="E78" i="1"/>
  <c r="F78" i="1" s="1"/>
  <c r="E92" i="1"/>
  <c r="F92" i="1" s="1"/>
  <c r="E129" i="1"/>
  <c r="F129" i="1" s="1"/>
  <c r="G150" i="1"/>
  <c r="E25" i="1"/>
  <c r="F25" i="1" s="1"/>
  <c r="E29" i="1"/>
  <c r="F29" i="1" s="1"/>
  <c r="E138" i="1"/>
  <c r="F138" i="1" s="1"/>
  <c r="E35" i="1"/>
  <c r="F35" i="1" s="1"/>
  <c r="D37" i="1"/>
  <c r="E44" i="1"/>
  <c r="F44" i="1" s="1"/>
  <c r="E37" i="1" l="1"/>
  <c r="F37" i="1" s="1"/>
  <c r="D152" i="1"/>
  <c r="E150" i="1"/>
  <c r="F150" i="1" s="1"/>
  <c r="E152" i="1" l="1"/>
  <c r="F152" i="1" s="1"/>
</calcChain>
</file>

<file path=xl/sharedStrings.xml><?xml version="1.0" encoding="utf-8"?>
<sst xmlns="http://schemas.openxmlformats.org/spreadsheetml/2006/main" count="188" uniqueCount="108">
  <si>
    <t>Select Board</t>
  </si>
  <si>
    <t>Town Administrator</t>
  </si>
  <si>
    <t>Administrator</t>
  </si>
  <si>
    <t>Deferred</t>
  </si>
  <si>
    <t>Budget</t>
  </si>
  <si>
    <t>Actual</t>
  </si>
  <si>
    <t>Dollar</t>
  </si>
  <si>
    <t>Percent</t>
  </si>
  <si>
    <t xml:space="preserve"> Change</t>
  </si>
  <si>
    <t>Department</t>
  </si>
  <si>
    <t>Car Use</t>
  </si>
  <si>
    <t>Executive Assistant</t>
  </si>
  <si>
    <t>HR Director</t>
  </si>
  <si>
    <t>Overtime</t>
  </si>
  <si>
    <t>Public Info/Records</t>
  </si>
  <si>
    <t>Sub Total</t>
  </si>
  <si>
    <t>Total</t>
  </si>
  <si>
    <t>Town Counsel</t>
  </si>
  <si>
    <t>Risk Management</t>
  </si>
  <si>
    <t>Town Meeting</t>
  </si>
  <si>
    <t>Director</t>
  </si>
  <si>
    <t>I.T. Dept.</t>
  </si>
  <si>
    <t>Finance</t>
  </si>
  <si>
    <t>Director/Accountant</t>
  </si>
  <si>
    <t>Assistant Acctnt.</t>
  </si>
  <si>
    <t>Budget Analyst</t>
  </si>
  <si>
    <t>Assessor</t>
  </si>
  <si>
    <t>Principal</t>
  </si>
  <si>
    <t>Senior Tax Workoff</t>
  </si>
  <si>
    <t>Treasurer</t>
  </si>
  <si>
    <t>Treasurer/Collector</t>
  </si>
  <si>
    <t>Asst. Treas./Collect.</t>
  </si>
  <si>
    <t>Dept. Assistants</t>
  </si>
  <si>
    <t>?</t>
  </si>
  <si>
    <t>Reserve Account (FinCom.)</t>
  </si>
  <si>
    <t>Town Clerk</t>
  </si>
  <si>
    <t>Clerk</t>
  </si>
  <si>
    <t>Assistant Clerk</t>
  </si>
  <si>
    <t>Elections</t>
  </si>
  <si>
    <t>Workers</t>
  </si>
  <si>
    <t>Transfer Out</t>
  </si>
  <si>
    <t>Community Develop. &amp; Plan.</t>
  </si>
  <si>
    <t>Planning Director</t>
  </si>
  <si>
    <t>Admin. Assistant</t>
  </si>
  <si>
    <t>Conservation Agent</t>
  </si>
  <si>
    <t>Inspectional</t>
  </si>
  <si>
    <t>Inspectors Gas/Elec.</t>
  </si>
  <si>
    <t>Building Inspector</t>
  </si>
  <si>
    <t>Police Chief</t>
  </si>
  <si>
    <t>Lieutenant</t>
  </si>
  <si>
    <t>Seargent</t>
  </si>
  <si>
    <t>Patrolmen</t>
  </si>
  <si>
    <t>Matron</t>
  </si>
  <si>
    <t>Reserve</t>
  </si>
  <si>
    <t>Differentials</t>
  </si>
  <si>
    <t>Career Incentives</t>
  </si>
  <si>
    <t>Uniform Allowance</t>
  </si>
  <si>
    <t>Body Camera</t>
  </si>
  <si>
    <t>Lanc.-2024 Salary Analysis</t>
  </si>
  <si>
    <t>Page 1</t>
  </si>
  <si>
    <t>Page 2</t>
  </si>
  <si>
    <t>Fire Chief</t>
  </si>
  <si>
    <t>Full Time Fire/EMT</t>
  </si>
  <si>
    <t>Call Fire/EMT</t>
  </si>
  <si>
    <t>Physicals</t>
  </si>
  <si>
    <t>Police Department</t>
  </si>
  <si>
    <t>Fire Department</t>
  </si>
  <si>
    <t>Regional Dispatch</t>
  </si>
  <si>
    <t>Animal Control</t>
  </si>
  <si>
    <t>Board Of Health</t>
  </si>
  <si>
    <t>Health &amp; Human Services</t>
  </si>
  <si>
    <t>Soc. Wkr./Activ. Cord.</t>
  </si>
  <si>
    <t>COAComm Ctr Direct.</t>
  </si>
  <si>
    <t>COA Dispatch MOW</t>
  </si>
  <si>
    <t>COA Liaison</t>
  </si>
  <si>
    <t>HHS Admin. Assistant</t>
  </si>
  <si>
    <t>Burial Agent (Twn Clrk)</t>
  </si>
  <si>
    <t>Recreation</t>
  </si>
  <si>
    <t>Page 3</t>
  </si>
  <si>
    <t>Beach Temp. Wage</t>
  </si>
  <si>
    <t>Re. Coordinator</t>
  </si>
  <si>
    <t>Rec. Director</t>
  </si>
  <si>
    <t>Library</t>
  </si>
  <si>
    <t>Veteran's</t>
  </si>
  <si>
    <t>Library Director</t>
  </si>
  <si>
    <t>Assistant Director</t>
  </si>
  <si>
    <t>Librarian</t>
  </si>
  <si>
    <t>Library Technician</t>
  </si>
  <si>
    <t>Page</t>
  </si>
  <si>
    <t>Temporary</t>
  </si>
  <si>
    <t>Facilities</t>
  </si>
  <si>
    <t>Facilities Specialist</t>
  </si>
  <si>
    <t>Facilities Director</t>
  </si>
  <si>
    <t>Maintenance Worker</t>
  </si>
  <si>
    <t>Uniform</t>
  </si>
  <si>
    <t>DPW Highway Dept.</t>
  </si>
  <si>
    <t>Superintendent</t>
  </si>
  <si>
    <t>Foreman</t>
  </si>
  <si>
    <t>Heavy Equip. Oper.</t>
  </si>
  <si>
    <t>Working Out Of Class</t>
  </si>
  <si>
    <t>DPW Highway Safety Dept.</t>
  </si>
  <si>
    <t>DPW Cemetery Dept.</t>
  </si>
  <si>
    <t>DPW Street Lights Dept.</t>
  </si>
  <si>
    <t>DPW Snow &amp; Ice Dept.</t>
  </si>
  <si>
    <t>Page 4</t>
  </si>
  <si>
    <t>TOTAL ALL DEPARTMENTS</t>
  </si>
  <si>
    <t>Debt</t>
  </si>
  <si>
    <t>DPW All Depts. (Sub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</si>
</sst>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0" fillId="0" borderId="0" xfId="0" applyNumberFormat="1"/>
    <xf numFmtId="10" fontId="1" fillId="0" borderId="0" xfId="0" applyNumberFormat="1" applyFont="1" applyAlignment="1">
      <alignment horizontal="center"/>
    </xf>
    <xf numFmtId="10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2"/>
  <sheetViews>
    <sheetView tabSelected="1" topLeftCell="A125" workbookViewId="0">
      <selection activeCell="F139" sqref="F139"/>
    </sheetView>
  </sheetViews>
  <sheetFormatPr defaultRowHeight="14.4" x14ac:dyDescent="0.3"/>
  <cols>
    <col min="2" max="3" width="10.6640625" customWidth="1"/>
    <col min="4" max="5" width="9.109375" style="3"/>
    <col min="6" max="6" width="14.21875" style="5" customWidth="1"/>
    <col min="7" max="7" width="9.109375" style="3"/>
    <col min="8" max="8" width="8.109375" style="3" bestFit="1" customWidth="1"/>
    <col min="9" max="9" width="9.109375" style="3"/>
  </cols>
  <sheetData>
    <row r="1" spans="1:9" x14ac:dyDescent="0.3">
      <c r="A1" t="s">
        <v>58</v>
      </c>
      <c r="I1" s="3" t="s">
        <v>59</v>
      </c>
    </row>
    <row r="2" spans="1:9" x14ac:dyDescent="0.3">
      <c r="A2" s="1" t="s">
        <v>9</v>
      </c>
      <c r="D2" s="2" t="s">
        <v>4</v>
      </c>
      <c r="E2" s="2" t="s">
        <v>6</v>
      </c>
      <c r="F2" s="4" t="s">
        <v>7</v>
      </c>
      <c r="G2" s="2" t="s">
        <v>4</v>
      </c>
      <c r="H2" s="2" t="s">
        <v>5</v>
      </c>
      <c r="I2" s="2" t="s">
        <v>5</v>
      </c>
    </row>
    <row r="3" spans="1:9" x14ac:dyDescent="0.3">
      <c r="D3" s="6">
        <v>2024</v>
      </c>
      <c r="E3" s="6" t="s">
        <v>8</v>
      </c>
      <c r="F3" s="6" t="s">
        <v>8</v>
      </c>
      <c r="G3" s="6">
        <v>2023</v>
      </c>
      <c r="H3" s="6">
        <v>2022</v>
      </c>
      <c r="I3" s="6">
        <v>2021</v>
      </c>
    </row>
    <row r="4" spans="1:9" x14ac:dyDescent="0.3">
      <c r="A4" s="1" t="s">
        <v>0</v>
      </c>
      <c r="B4" s="1"/>
      <c r="D4" s="3">
        <v>0</v>
      </c>
      <c r="E4" s="3">
        <f>D4-G4</f>
        <v>0</v>
      </c>
      <c r="F4" s="5" t="e">
        <f>E4/G4</f>
        <v>#DIV/0!</v>
      </c>
      <c r="G4" s="3">
        <v>0</v>
      </c>
      <c r="H4" s="3">
        <v>0</v>
      </c>
      <c r="I4" s="3">
        <v>0</v>
      </c>
    </row>
    <row r="5" spans="1:9" x14ac:dyDescent="0.3">
      <c r="A5" s="1" t="s">
        <v>1</v>
      </c>
      <c r="B5" s="1"/>
    </row>
    <row r="6" spans="1:9" x14ac:dyDescent="0.3">
      <c r="B6" t="s">
        <v>2</v>
      </c>
      <c r="D6" s="3">
        <v>179375</v>
      </c>
      <c r="E6" s="3">
        <f>D6-G6</f>
        <v>4375</v>
      </c>
      <c r="F6" s="5">
        <f>E6/G6</f>
        <v>2.5000000000000001E-2</v>
      </c>
      <c r="G6" s="3">
        <v>175000</v>
      </c>
      <c r="H6" s="3">
        <v>135966</v>
      </c>
      <c r="I6" s="3">
        <v>135059</v>
      </c>
    </row>
    <row r="7" spans="1:9" x14ac:dyDescent="0.3">
      <c r="B7" t="s">
        <v>3</v>
      </c>
      <c r="D7" s="3">
        <v>8000</v>
      </c>
      <c r="E7" s="3">
        <f t="shared" ref="E7:E12" si="0">D7-G7</f>
        <v>3000</v>
      </c>
      <c r="F7" s="5">
        <f t="shared" ref="F7:F8" si="1">E7/G7</f>
        <v>0.6</v>
      </c>
      <c r="G7" s="3">
        <v>5000</v>
      </c>
      <c r="H7" s="3">
        <v>8118</v>
      </c>
      <c r="I7" s="3">
        <v>8118</v>
      </c>
    </row>
    <row r="8" spans="1:9" x14ac:dyDescent="0.3">
      <c r="B8" t="s">
        <v>10</v>
      </c>
      <c r="D8" s="3">
        <v>3000</v>
      </c>
      <c r="E8" s="3">
        <f t="shared" si="0"/>
        <v>0</v>
      </c>
      <c r="F8" s="5">
        <f t="shared" si="1"/>
        <v>0</v>
      </c>
      <c r="G8" s="3">
        <v>3000</v>
      </c>
      <c r="H8" s="3">
        <v>0</v>
      </c>
      <c r="I8" s="3">
        <v>0</v>
      </c>
    </row>
    <row r="9" spans="1:9" x14ac:dyDescent="0.3">
      <c r="B9" t="s">
        <v>11</v>
      </c>
      <c r="D9" s="3">
        <v>76356</v>
      </c>
      <c r="E9" s="3">
        <f t="shared" si="0"/>
        <v>1497</v>
      </c>
      <c r="F9" s="5">
        <f t="shared" ref="F9:F12" si="2">E9/G9</f>
        <v>1.9997595479501463E-2</v>
      </c>
      <c r="G9" s="3">
        <v>74859</v>
      </c>
      <c r="H9" s="3">
        <v>73806</v>
      </c>
      <c r="I9" s="3">
        <v>69498</v>
      </c>
    </row>
    <row r="10" spans="1:9" x14ac:dyDescent="0.3">
      <c r="B10" t="s">
        <v>14</v>
      </c>
      <c r="D10" s="3">
        <v>28860</v>
      </c>
      <c r="E10" s="3">
        <f t="shared" si="0"/>
        <v>28860</v>
      </c>
      <c r="F10" s="5" t="e">
        <f t="shared" si="2"/>
        <v>#DIV/0!</v>
      </c>
      <c r="G10" s="3">
        <v>0</v>
      </c>
      <c r="H10" s="3">
        <v>0</v>
      </c>
      <c r="I10" s="3">
        <v>0</v>
      </c>
    </row>
    <row r="11" spans="1:9" x14ac:dyDescent="0.3">
      <c r="B11" t="s">
        <v>12</v>
      </c>
      <c r="D11" s="3">
        <v>0</v>
      </c>
      <c r="E11" s="3">
        <f t="shared" si="0"/>
        <v>-65000</v>
      </c>
      <c r="F11" s="5">
        <f t="shared" si="2"/>
        <v>-1</v>
      </c>
      <c r="G11" s="3">
        <v>65000</v>
      </c>
      <c r="H11" s="3">
        <v>111111</v>
      </c>
      <c r="I11" s="3">
        <v>45900</v>
      </c>
    </row>
    <row r="12" spans="1:9" x14ac:dyDescent="0.3">
      <c r="B12" t="s">
        <v>13</v>
      </c>
      <c r="D12" s="3">
        <v>3000</v>
      </c>
      <c r="E12" s="3">
        <f t="shared" si="0"/>
        <v>0</v>
      </c>
      <c r="F12" s="5">
        <f t="shared" si="2"/>
        <v>0</v>
      </c>
      <c r="G12" s="3">
        <v>3000</v>
      </c>
      <c r="H12" s="3">
        <v>2699</v>
      </c>
      <c r="I12" s="3">
        <v>3103</v>
      </c>
    </row>
    <row r="13" spans="1:9" x14ac:dyDescent="0.3">
      <c r="A13" t="s">
        <v>16</v>
      </c>
      <c r="D13" s="3">
        <f>SUM(D6:D12)</f>
        <v>298591</v>
      </c>
      <c r="E13" s="3">
        <f t="shared" ref="E13" si="3">D13-G13</f>
        <v>-27268</v>
      </c>
      <c r="F13" s="5">
        <f t="shared" ref="F13" si="4">E13/G13</f>
        <v>-8.3680364820367087E-2</v>
      </c>
      <c r="G13" s="3">
        <f t="shared" ref="G13:I13" si="5">SUM(G6:G12)</f>
        <v>325859</v>
      </c>
      <c r="H13" s="3">
        <f t="shared" si="5"/>
        <v>331700</v>
      </c>
      <c r="I13" s="3">
        <f t="shared" si="5"/>
        <v>261678</v>
      </c>
    </row>
    <row r="14" spans="1:9" x14ac:dyDescent="0.3">
      <c r="A14" s="1" t="s">
        <v>17</v>
      </c>
      <c r="D14" s="3">
        <v>0</v>
      </c>
      <c r="E14" s="3">
        <f t="shared" ref="E14:E21" si="6">D14-G14</f>
        <v>0</v>
      </c>
      <c r="F14" s="5" t="e">
        <f t="shared" ref="F14:F21" si="7">E14/G14</f>
        <v>#DIV/0!</v>
      </c>
      <c r="G14" s="3">
        <v>0</v>
      </c>
      <c r="H14" s="3">
        <v>0</v>
      </c>
      <c r="I14" s="3">
        <v>0</v>
      </c>
    </row>
    <row r="15" spans="1:9" x14ac:dyDescent="0.3">
      <c r="A15" s="1" t="s">
        <v>18</v>
      </c>
      <c r="B15" s="1"/>
      <c r="D15" s="3">
        <v>0</v>
      </c>
      <c r="E15" s="3">
        <f t="shared" si="6"/>
        <v>0</v>
      </c>
      <c r="F15" s="5" t="e">
        <f t="shared" si="7"/>
        <v>#DIV/0!</v>
      </c>
      <c r="G15" s="3">
        <v>0</v>
      </c>
      <c r="H15" s="3">
        <v>0</v>
      </c>
      <c r="I15" s="3">
        <v>0</v>
      </c>
    </row>
    <row r="16" spans="1:9" x14ac:dyDescent="0.3">
      <c r="A16" s="1" t="s">
        <v>19</v>
      </c>
      <c r="B16" s="1"/>
      <c r="D16" s="3">
        <v>0</v>
      </c>
      <c r="E16" s="3">
        <f t="shared" si="6"/>
        <v>0</v>
      </c>
      <c r="F16" s="5" t="e">
        <f t="shared" si="7"/>
        <v>#DIV/0!</v>
      </c>
      <c r="G16" s="3">
        <v>0</v>
      </c>
      <c r="H16" s="3">
        <v>0</v>
      </c>
      <c r="I16" s="3">
        <v>0</v>
      </c>
    </row>
    <row r="17" spans="1:9" x14ac:dyDescent="0.3">
      <c r="A17" s="1" t="s">
        <v>21</v>
      </c>
      <c r="B17" t="s">
        <v>20</v>
      </c>
      <c r="D17" s="3">
        <v>96469</v>
      </c>
      <c r="E17" s="3">
        <f t="shared" si="6"/>
        <v>2245</v>
      </c>
      <c r="F17" s="5">
        <f t="shared" si="7"/>
        <v>2.3826201392426558E-2</v>
      </c>
      <c r="G17" s="3">
        <v>94224</v>
      </c>
      <c r="H17" s="3">
        <v>89074</v>
      </c>
      <c r="I17" s="3">
        <v>83654</v>
      </c>
    </row>
    <row r="18" spans="1:9" x14ac:dyDescent="0.3">
      <c r="A18" s="1" t="s">
        <v>22</v>
      </c>
      <c r="B18" t="s">
        <v>23</v>
      </c>
      <c r="D18" s="3">
        <v>109117</v>
      </c>
      <c r="E18" s="3">
        <f t="shared" si="6"/>
        <v>2149</v>
      </c>
      <c r="F18" s="5">
        <f t="shared" si="7"/>
        <v>2.0090120409842194E-2</v>
      </c>
      <c r="G18" s="3">
        <v>106968</v>
      </c>
      <c r="H18" s="3">
        <v>106552</v>
      </c>
      <c r="I18" s="3">
        <v>106552</v>
      </c>
    </row>
    <row r="19" spans="1:9" x14ac:dyDescent="0.3">
      <c r="B19" t="s">
        <v>24</v>
      </c>
      <c r="D19" s="3">
        <v>61207</v>
      </c>
      <c r="E19" s="3">
        <f t="shared" si="6"/>
        <v>971</v>
      </c>
      <c r="F19" s="5">
        <f t="shared" si="7"/>
        <v>1.6119928282090443E-2</v>
      </c>
      <c r="G19" s="3">
        <v>60236</v>
      </c>
      <c r="H19" s="3">
        <v>60236</v>
      </c>
      <c r="I19" s="3">
        <v>60236</v>
      </c>
    </row>
    <row r="20" spans="1:9" x14ac:dyDescent="0.3">
      <c r="B20" t="s">
        <v>25</v>
      </c>
      <c r="D20" s="3">
        <v>29182</v>
      </c>
      <c r="E20" s="3">
        <f t="shared" si="6"/>
        <v>29182</v>
      </c>
      <c r="F20" s="5" t="e">
        <f t="shared" si="7"/>
        <v>#DIV/0!</v>
      </c>
      <c r="G20" s="3">
        <v>0</v>
      </c>
      <c r="H20" s="3">
        <v>0</v>
      </c>
      <c r="I20" s="3">
        <v>0</v>
      </c>
    </row>
    <row r="21" spans="1:9" x14ac:dyDescent="0.3">
      <c r="A21" t="s">
        <v>16</v>
      </c>
      <c r="D21" s="3">
        <f>D18+D19+D20</f>
        <v>199506</v>
      </c>
      <c r="E21" s="3">
        <f t="shared" si="6"/>
        <v>32302</v>
      </c>
      <c r="F21" s="5">
        <f t="shared" si="7"/>
        <v>0.19318915815411114</v>
      </c>
      <c r="G21" s="3">
        <f t="shared" ref="G21:I21" si="8">G18+G19+G20</f>
        <v>167204</v>
      </c>
      <c r="H21" s="3">
        <f t="shared" si="8"/>
        <v>166788</v>
      </c>
      <c r="I21" s="3">
        <f t="shared" si="8"/>
        <v>166788</v>
      </c>
    </row>
    <row r="22" spans="1:9" x14ac:dyDescent="0.3">
      <c r="A22" s="1" t="s">
        <v>26</v>
      </c>
      <c r="B22" t="s">
        <v>27</v>
      </c>
      <c r="D22" s="3">
        <v>71802</v>
      </c>
      <c r="E22" s="3">
        <f t="shared" ref="E22:E24" si="9">D22-G22</f>
        <v>4610</v>
      </c>
      <c r="F22" s="5">
        <f t="shared" ref="F22:F24" si="10">E22/G22</f>
        <v>6.8609358256935343E-2</v>
      </c>
      <c r="G22" s="3">
        <v>67192</v>
      </c>
      <c r="H22" s="3">
        <v>89210</v>
      </c>
      <c r="I22" s="3">
        <v>76846</v>
      </c>
    </row>
    <row r="23" spans="1:9" x14ac:dyDescent="0.3">
      <c r="B23" t="s">
        <v>24</v>
      </c>
      <c r="D23" s="3">
        <v>49104</v>
      </c>
      <c r="E23" s="3">
        <f t="shared" si="9"/>
        <v>2643</v>
      </c>
      <c r="F23" s="5">
        <f t="shared" si="10"/>
        <v>5.6886420869116036E-2</v>
      </c>
      <c r="G23" s="3">
        <v>46461</v>
      </c>
      <c r="H23" s="3">
        <v>10471</v>
      </c>
      <c r="I23" s="3">
        <v>41556</v>
      </c>
    </row>
    <row r="24" spans="1:9" x14ac:dyDescent="0.3">
      <c r="B24" t="s">
        <v>28</v>
      </c>
      <c r="D24" s="3">
        <v>2000</v>
      </c>
      <c r="E24" s="3">
        <f t="shared" si="9"/>
        <v>0</v>
      </c>
      <c r="F24" s="5">
        <f t="shared" si="10"/>
        <v>0</v>
      </c>
      <c r="G24" s="3">
        <v>2000</v>
      </c>
      <c r="H24" s="3">
        <v>2000</v>
      </c>
      <c r="I24" s="3">
        <v>2000</v>
      </c>
    </row>
    <row r="25" spans="1:9" x14ac:dyDescent="0.3">
      <c r="A25" t="s">
        <v>16</v>
      </c>
      <c r="D25" s="3">
        <f>D22+D23+D24</f>
        <v>122906</v>
      </c>
      <c r="E25" s="3">
        <f>D25-G25</f>
        <v>7253</v>
      </c>
      <c r="F25" s="5">
        <f>E25/G25</f>
        <v>6.2713461821137365E-2</v>
      </c>
      <c r="G25" s="3">
        <f t="shared" ref="G25:I25" si="11">G22+G23+G24</f>
        <v>115653</v>
      </c>
      <c r="H25" s="3">
        <f t="shared" si="11"/>
        <v>101681</v>
      </c>
      <c r="I25" s="3">
        <f t="shared" si="11"/>
        <v>120402</v>
      </c>
    </row>
    <row r="26" spans="1:9" x14ac:dyDescent="0.3">
      <c r="A26" s="1" t="s">
        <v>29</v>
      </c>
      <c r="B26" t="s">
        <v>30</v>
      </c>
      <c r="D26" s="3">
        <v>107787</v>
      </c>
      <c r="E26" s="3">
        <f t="shared" ref="E26:E29" si="12">D26-G26</f>
        <v>5738</v>
      </c>
      <c r="F26" s="5">
        <f t="shared" ref="F26:F38" si="13">E26/G26</f>
        <v>5.6227890523180044E-2</v>
      </c>
      <c r="G26" s="3">
        <v>102049</v>
      </c>
      <c r="H26" s="3">
        <v>96105</v>
      </c>
      <c r="I26" s="3">
        <v>90586</v>
      </c>
    </row>
    <row r="27" spans="1:9" x14ac:dyDescent="0.3">
      <c r="B27" t="s">
        <v>31</v>
      </c>
      <c r="D27" s="3">
        <v>51070</v>
      </c>
      <c r="E27" s="3">
        <f t="shared" si="12"/>
        <v>9425</v>
      </c>
      <c r="F27" s="5">
        <f t="shared" si="13"/>
        <v>0.22631768519630208</v>
      </c>
      <c r="G27" s="3">
        <v>41645</v>
      </c>
      <c r="H27" s="3">
        <v>44811</v>
      </c>
      <c r="I27" s="3">
        <v>38557</v>
      </c>
    </row>
    <row r="28" spans="1:9" x14ac:dyDescent="0.3">
      <c r="A28" s="7" t="s">
        <v>33</v>
      </c>
      <c r="B28" t="s">
        <v>32</v>
      </c>
      <c r="D28" s="3">
        <v>55447</v>
      </c>
      <c r="E28" s="3">
        <f t="shared" si="12"/>
        <v>983</v>
      </c>
      <c r="F28" s="5">
        <f t="shared" si="13"/>
        <v>1.8048619271445358E-2</v>
      </c>
      <c r="G28" s="3">
        <v>54464</v>
      </c>
      <c r="H28" s="3">
        <v>35498</v>
      </c>
      <c r="I28" s="3">
        <v>39127</v>
      </c>
    </row>
    <row r="29" spans="1:9" x14ac:dyDescent="0.3">
      <c r="A29" t="s">
        <v>16</v>
      </c>
      <c r="D29" s="3">
        <f>D26+D27+D28</f>
        <v>214304</v>
      </c>
      <c r="E29" s="3">
        <f t="shared" si="12"/>
        <v>16146</v>
      </c>
      <c r="F29" s="5">
        <f t="shared" si="13"/>
        <v>8.1480434804549903E-2</v>
      </c>
      <c r="G29" s="3">
        <f t="shared" ref="G29:I29" si="14">G26+G27+G28</f>
        <v>198158</v>
      </c>
      <c r="H29" s="3">
        <f t="shared" si="14"/>
        <v>176414</v>
      </c>
      <c r="I29" s="3">
        <f t="shared" si="14"/>
        <v>168270</v>
      </c>
    </row>
    <row r="30" spans="1:9" x14ac:dyDescent="0.3">
      <c r="A30" s="1" t="s">
        <v>106</v>
      </c>
      <c r="D30" s="3">
        <v>0</v>
      </c>
      <c r="E30" s="3">
        <f t="shared" ref="E30" si="15">D30-G30</f>
        <v>0</v>
      </c>
      <c r="F30" s="5" t="e">
        <f t="shared" ref="F30" si="16">E30/G30</f>
        <v>#DIV/0!</v>
      </c>
      <c r="G30" s="3">
        <v>0</v>
      </c>
      <c r="H30" s="3">
        <v>0</v>
      </c>
      <c r="I30" s="3">
        <v>0</v>
      </c>
    </row>
    <row r="31" spans="1:9" x14ac:dyDescent="0.3">
      <c r="A31" s="1" t="s">
        <v>34</v>
      </c>
      <c r="D31" s="3">
        <v>0</v>
      </c>
      <c r="E31" s="3">
        <f t="shared" ref="E31:E35" si="17">D31-G31</f>
        <v>0</v>
      </c>
      <c r="F31" s="5" t="e">
        <f t="shared" si="13"/>
        <v>#DIV/0!</v>
      </c>
      <c r="G31" s="3">
        <v>0</v>
      </c>
      <c r="H31" s="3">
        <v>0</v>
      </c>
      <c r="I31" s="3">
        <v>0</v>
      </c>
    </row>
    <row r="32" spans="1:9" x14ac:dyDescent="0.3">
      <c r="A32" s="1" t="s">
        <v>35</v>
      </c>
      <c r="C32" t="s">
        <v>36</v>
      </c>
      <c r="D32" s="3">
        <v>81060</v>
      </c>
      <c r="E32" s="3">
        <f t="shared" si="17"/>
        <v>3637</v>
      </c>
      <c r="F32" s="5">
        <f t="shared" si="13"/>
        <v>4.6975704893894576E-2</v>
      </c>
      <c r="G32" s="3">
        <v>77423</v>
      </c>
      <c r="H32" s="8" t="s">
        <v>33</v>
      </c>
      <c r="I32" s="8" t="s">
        <v>33</v>
      </c>
    </row>
    <row r="33" spans="1:10" x14ac:dyDescent="0.3">
      <c r="B33" t="s">
        <v>37</v>
      </c>
      <c r="D33" s="3">
        <v>56334</v>
      </c>
      <c r="E33" s="3">
        <f t="shared" si="17"/>
        <v>3236</v>
      </c>
      <c r="F33" s="5">
        <f t="shared" si="13"/>
        <v>6.0943915025048027E-2</v>
      </c>
      <c r="G33" s="3">
        <v>53098</v>
      </c>
      <c r="H33" s="8" t="s">
        <v>33</v>
      </c>
      <c r="I33" s="8" t="s">
        <v>33</v>
      </c>
    </row>
    <row r="34" spans="1:10" x14ac:dyDescent="0.3">
      <c r="B34" t="s">
        <v>13</v>
      </c>
      <c r="D34" s="3">
        <v>750</v>
      </c>
      <c r="E34" s="3">
        <f t="shared" si="17"/>
        <v>0</v>
      </c>
      <c r="F34" s="5">
        <f t="shared" si="13"/>
        <v>0</v>
      </c>
      <c r="G34" s="3">
        <v>750</v>
      </c>
      <c r="H34" s="8" t="s">
        <v>33</v>
      </c>
      <c r="I34" s="8" t="s">
        <v>33</v>
      </c>
    </row>
    <row r="35" spans="1:10" x14ac:dyDescent="0.3">
      <c r="A35" t="s">
        <v>15</v>
      </c>
      <c r="D35" s="3">
        <f>D32+D33+D34</f>
        <v>138144</v>
      </c>
      <c r="E35" s="3">
        <f t="shared" si="17"/>
        <v>6873</v>
      </c>
      <c r="F35" s="5">
        <f t="shared" si="13"/>
        <v>5.2357337111776404E-2</v>
      </c>
      <c r="G35" s="3">
        <f t="shared" ref="G35:I35" si="18">G32+G33+G34</f>
        <v>131271</v>
      </c>
      <c r="H35" s="3" t="e">
        <f t="shared" si="18"/>
        <v>#VALUE!</v>
      </c>
      <c r="I35" s="3" t="e">
        <f t="shared" si="18"/>
        <v>#VALUE!</v>
      </c>
    </row>
    <row r="36" spans="1:10" x14ac:dyDescent="0.3">
      <c r="A36" s="1" t="s">
        <v>38</v>
      </c>
      <c r="B36" t="s">
        <v>39</v>
      </c>
      <c r="D36" s="3">
        <v>7500</v>
      </c>
      <c r="E36" s="3">
        <f t="shared" ref="E36:E37" si="19">D36-G36</f>
        <v>2500</v>
      </c>
      <c r="F36" s="5">
        <f t="shared" si="13"/>
        <v>0.5</v>
      </c>
      <c r="G36" s="3">
        <v>5000</v>
      </c>
      <c r="H36" s="3">
        <v>1660</v>
      </c>
      <c r="I36" s="3">
        <v>5563</v>
      </c>
    </row>
    <row r="37" spans="1:10" x14ac:dyDescent="0.3">
      <c r="A37" t="s">
        <v>16</v>
      </c>
      <c r="D37" s="3">
        <f>D35+D36</f>
        <v>145644</v>
      </c>
      <c r="E37" s="3">
        <f t="shared" si="19"/>
        <v>9373</v>
      </c>
      <c r="F37" s="5">
        <f t="shared" si="13"/>
        <v>6.8782059278936825E-2</v>
      </c>
      <c r="G37" s="3">
        <f t="shared" ref="G37:I37" si="20">G35+G36</f>
        <v>136271</v>
      </c>
      <c r="H37" s="3" t="e">
        <f t="shared" si="20"/>
        <v>#VALUE!</v>
      </c>
      <c r="I37" s="3" t="e">
        <f t="shared" si="20"/>
        <v>#VALUE!</v>
      </c>
    </row>
    <row r="38" spans="1:10" x14ac:dyDescent="0.3">
      <c r="A38" s="1" t="s">
        <v>40</v>
      </c>
      <c r="D38" s="3">
        <v>0</v>
      </c>
      <c r="E38" s="3">
        <f t="shared" ref="E38" si="21">D38-G38</f>
        <v>0</v>
      </c>
      <c r="F38" s="5" t="e">
        <f t="shared" si="13"/>
        <v>#DIV/0!</v>
      </c>
      <c r="G38" s="3">
        <v>0</v>
      </c>
      <c r="H38" s="3">
        <v>0</v>
      </c>
      <c r="I38" s="3">
        <v>0</v>
      </c>
    </row>
    <row r="39" spans="1:10" x14ac:dyDescent="0.3">
      <c r="A39" s="1" t="s">
        <v>41</v>
      </c>
      <c r="B39" s="1"/>
      <c r="C39" s="1"/>
    </row>
    <row r="40" spans="1:10" x14ac:dyDescent="0.3">
      <c r="B40" t="s">
        <v>42</v>
      </c>
      <c r="D40" s="3">
        <v>85055</v>
      </c>
      <c r="E40" s="3">
        <f t="shared" ref="E40:E42" si="22">D40-G40</f>
        <v>1347</v>
      </c>
      <c r="F40" s="5">
        <f t="shared" ref="F40:F43" si="23">E40/G40</f>
        <v>1.6091651932909637E-2</v>
      </c>
      <c r="G40" s="3">
        <v>83708</v>
      </c>
      <c r="H40" s="3">
        <v>38937</v>
      </c>
      <c r="I40" s="3">
        <v>0</v>
      </c>
    </row>
    <row r="41" spans="1:10" x14ac:dyDescent="0.3">
      <c r="B41" t="s">
        <v>43</v>
      </c>
      <c r="D41" s="3">
        <v>40252</v>
      </c>
      <c r="E41" s="3">
        <f t="shared" si="22"/>
        <v>-3082</v>
      </c>
      <c r="F41" s="5">
        <f t="shared" si="23"/>
        <v>-7.1121982738727094E-2</v>
      </c>
      <c r="G41" s="3">
        <v>43334</v>
      </c>
      <c r="H41" s="3">
        <v>43028</v>
      </c>
      <c r="I41" s="3">
        <v>39652</v>
      </c>
    </row>
    <row r="42" spans="1:10" x14ac:dyDescent="0.3">
      <c r="B42" t="s">
        <v>13</v>
      </c>
      <c r="D42" s="3">
        <v>0</v>
      </c>
      <c r="E42" s="3">
        <f t="shared" si="22"/>
        <v>-3000</v>
      </c>
      <c r="F42" s="5">
        <f t="shared" si="23"/>
        <v>-1</v>
      </c>
      <c r="G42" s="3">
        <v>3000</v>
      </c>
      <c r="H42" s="3">
        <v>0</v>
      </c>
      <c r="I42" s="3">
        <v>0</v>
      </c>
    </row>
    <row r="43" spans="1:10" x14ac:dyDescent="0.3">
      <c r="B43" t="s">
        <v>44</v>
      </c>
      <c r="D43" s="3">
        <v>67912</v>
      </c>
      <c r="E43" s="3">
        <f t="shared" ref="E43" si="24">D43-G43</f>
        <v>15388</v>
      </c>
      <c r="F43" s="5">
        <f t="shared" si="23"/>
        <v>0.29297083238138755</v>
      </c>
      <c r="G43" s="3">
        <v>52524</v>
      </c>
      <c r="H43" s="3">
        <v>24999</v>
      </c>
      <c r="I43" s="3">
        <v>24006</v>
      </c>
      <c r="J43" s="3"/>
    </row>
    <row r="44" spans="1:10" x14ac:dyDescent="0.3">
      <c r="A44" t="s">
        <v>16</v>
      </c>
      <c r="D44" s="3">
        <f>SUM(D40:D43)</f>
        <v>193219</v>
      </c>
      <c r="E44" s="3">
        <f t="shared" ref="E44" si="25">D44-G44</f>
        <v>10653</v>
      </c>
      <c r="F44" s="5">
        <f t="shared" ref="F44" si="26">E44/G44</f>
        <v>5.8351500279351029E-2</v>
      </c>
      <c r="G44" s="3">
        <f>SUM(G40:G43)</f>
        <v>182566</v>
      </c>
      <c r="H44" s="3">
        <f>SUM(H40:H43)</f>
        <v>106964</v>
      </c>
      <c r="I44" s="3">
        <f>SUM(I40:I43)</f>
        <v>63658</v>
      </c>
    </row>
    <row r="48" spans="1:10" x14ac:dyDescent="0.3">
      <c r="A48" t="s">
        <v>58</v>
      </c>
      <c r="I48" s="3" t="s">
        <v>60</v>
      </c>
    </row>
    <row r="49" spans="1:9" x14ac:dyDescent="0.3">
      <c r="A49" s="1" t="s">
        <v>9</v>
      </c>
      <c r="D49" s="2" t="s">
        <v>4</v>
      </c>
      <c r="E49" s="2" t="s">
        <v>6</v>
      </c>
      <c r="F49" s="4" t="s">
        <v>7</v>
      </c>
      <c r="G49" s="2" t="s">
        <v>4</v>
      </c>
      <c r="H49" s="2" t="s">
        <v>5</v>
      </c>
      <c r="I49" s="2" t="s">
        <v>5</v>
      </c>
    </row>
    <row r="50" spans="1:9" x14ac:dyDescent="0.3">
      <c r="D50" s="6">
        <v>2024</v>
      </c>
      <c r="E50" s="6" t="s">
        <v>8</v>
      </c>
      <c r="F50" s="6" t="s">
        <v>8</v>
      </c>
      <c r="G50" s="6">
        <v>2023</v>
      </c>
      <c r="H50" s="6">
        <v>2022</v>
      </c>
      <c r="I50" s="6">
        <v>2021</v>
      </c>
    </row>
    <row r="51" spans="1:9" x14ac:dyDescent="0.3">
      <c r="A51" s="1" t="s">
        <v>45</v>
      </c>
    </row>
    <row r="52" spans="1:9" x14ac:dyDescent="0.3">
      <c r="B52" t="s">
        <v>47</v>
      </c>
      <c r="D52" s="3">
        <v>88865</v>
      </c>
      <c r="E52" s="3">
        <f t="shared" ref="E52:E55" si="27">D52-G52</f>
        <v>5415</v>
      </c>
      <c r="F52" s="5">
        <f t="shared" ref="F52:F92" si="28">E52/G52</f>
        <v>6.4889155182744157E-2</v>
      </c>
      <c r="G52" s="3">
        <v>83450</v>
      </c>
      <c r="H52" s="3">
        <v>74911</v>
      </c>
      <c r="I52" s="3">
        <v>61678</v>
      </c>
    </row>
    <row r="53" spans="1:9" x14ac:dyDescent="0.3">
      <c r="B53" t="s">
        <v>43</v>
      </c>
      <c r="D53" s="3">
        <v>0</v>
      </c>
      <c r="E53" s="3">
        <f t="shared" si="27"/>
        <v>-7737</v>
      </c>
      <c r="F53" s="5">
        <f t="shared" si="28"/>
        <v>-1</v>
      </c>
      <c r="G53" s="3">
        <v>7737</v>
      </c>
      <c r="H53" s="3">
        <v>7146</v>
      </c>
      <c r="I53" s="3">
        <v>6618</v>
      </c>
    </row>
    <row r="54" spans="1:9" x14ac:dyDescent="0.3">
      <c r="B54" t="s">
        <v>46</v>
      </c>
      <c r="D54" s="3">
        <v>36000</v>
      </c>
      <c r="E54" s="3">
        <f t="shared" si="27"/>
        <v>0</v>
      </c>
      <c r="F54" s="5">
        <f t="shared" si="28"/>
        <v>0</v>
      </c>
      <c r="G54" s="3">
        <v>36000</v>
      </c>
      <c r="H54" s="3">
        <v>32967</v>
      </c>
      <c r="I54" s="3">
        <v>33010</v>
      </c>
    </row>
    <row r="55" spans="1:9" x14ac:dyDescent="0.3">
      <c r="A55" t="s">
        <v>16</v>
      </c>
      <c r="D55" s="3">
        <f>D52+D53+D54</f>
        <v>124865</v>
      </c>
      <c r="E55" s="3">
        <f t="shared" si="27"/>
        <v>-2322</v>
      </c>
      <c r="F55" s="5">
        <f t="shared" si="28"/>
        <v>-1.8256582826861236E-2</v>
      </c>
      <c r="G55" s="3">
        <f t="shared" ref="G55" si="29">G52+G53+G54</f>
        <v>127187</v>
      </c>
      <c r="H55" s="3">
        <f t="shared" ref="H55" si="30">H52+H53+H54</f>
        <v>115024</v>
      </c>
      <c r="I55" s="3">
        <f t="shared" ref="I55" si="31">I52+I53+I54</f>
        <v>101306</v>
      </c>
    </row>
    <row r="56" spans="1:9" x14ac:dyDescent="0.3">
      <c r="A56" s="1" t="s">
        <v>65</v>
      </c>
    </row>
    <row r="57" spans="1:9" x14ac:dyDescent="0.3">
      <c r="A57">
        <v>1</v>
      </c>
      <c r="B57" t="s">
        <v>48</v>
      </c>
      <c r="D57" s="3">
        <v>133110</v>
      </c>
      <c r="E57" s="3">
        <f t="shared" ref="E57:E68" si="32">D57-G57</f>
        <v>3110</v>
      </c>
      <c r="F57" s="5">
        <f t="shared" si="28"/>
        <v>2.3923076923076922E-2</v>
      </c>
      <c r="G57" s="3">
        <v>130000</v>
      </c>
      <c r="H57" s="3">
        <v>119413</v>
      </c>
      <c r="I57" s="3">
        <v>135481</v>
      </c>
    </row>
    <row r="58" spans="1:9" x14ac:dyDescent="0.3">
      <c r="A58">
        <v>1</v>
      </c>
      <c r="B58" t="s">
        <v>43</v>
      </c>
      <c r="D58" s="3">
        <v>67173</v>
      </c>
      <c r="E58" s="3">
        <f t="shared" si="32"/>
        <v>1317</v>
      </c>
      <c r="F58" s="5">
        <f t="shared" si="28"/>
        <v>1.9998177842565596E-2</v>
      </c>
      <c r="G58" s="3">
        <v>65856</v>
      </c>
      <c r="H58" s="3">
        <v>61993</v>
      </c>
      <c r="I58" s="3">
        <v>58360</v>
      </c>
    </row>
    <row r="59" spans="1:9" x14ac:dyDescent="0.3">
      <c r="A59">
        <v>0</v>
      </c>
      <c r="B59" t="s">
        <v>49</v>
      </c>
      <c r="D59" s="3">
        <v>0</v>
      </c>
      <c r="E59" s="3">
        <f t="shared" si="32"/>
        <v>0</v>
      </c>
      <c r="F59" s="5" t="e">
        <f t="shared" si="28"/>
        <v>#DIV/0!</v>
      </c>
      <c r="G59" s="3">
        <v>0</v>
      </c>
      <c r="H59" s="3">
        <v>0</v>
      </c>
      <c r="I59" s="3">
        <v>101472</v>
      </c>
    </row>
    <row r="60" spans="1:9" x14ac:dyDescent="0.3">
      <c r="A60">
        <v>3</v>
      </c>
      <c r="B60" t="s">
        <v>50</v>
      </c>
      <c r="D60" s="3">
        <v>235312</v>
      </c>
      <c r="E60" s="3">
        <f t="shared" si="32"/>
        <v>4859</v>
      </c>
      <c r="F60" s="5">
        <f t="shared" si="28"/>
        <v>2.1084559541424932E-2</v>
      </c>
      <c r="G60" s="3">
        <v>230453</v>
      </c>
      <c r="H60" s="3">
        <v>227674</v>
      </c>
      <c r="I60" s="3">
        <v>217840</v>
      </c>
    </row>
    <row r="61" spans="1:9" x14ac:dyDescent="0.3">
      <c r="A61">
        <v>7</v>
      </c>
      <c r="B61" t="s">
        <v>51</v>
      </c>
      <c r="D61" s="3">
        <v>462246</v>
      </c>
      <c r="E61" s="3">
        <f t="shared" si="32"/>
        <v>12971</v>
      </c>
      <c r="F61" s="5">
        <f t="shared" si="28"/>
        <v>2.8870958766902231E-2</v>
      </c>
      <c r="G61" s="3">
        <v>449275</v>
      </c>
      <c r="H61" s="3">
        <v>363600</v>
      </c>
      <c r="I61" s="3">
        <v>380411</v>
      </c>
    </row>
    <row r="62" spans="1:9" x14ac:dyDescent="0.3">
      <c r="A62">
        <v>2</v>
      </c>
      <c r="B62" t="s">
        <v>52</v>
      </c>
      <c r="D62" s="3">
        <v>1500</v>
      </c>
      <c r="E62" s="3">
        <f t="shared" si="32"/>
        <v>0</v>
      </c>
      <c r="F62" s="5">
        <f t="shared" si="28"/>
        <v>0</v>
      </c>
      <c r="G62" s="3">
        <v>1500</v>
      </c>
      <c r="H62" s="3">
        <v>0</v>
      </c>
      <c r="I62" s="3">
        <v>226</v>
      </c>
    </row>
    <row r="63" spans="1:9" x14ac:dyDescent="0.3">
      <c r="B63" t="s">
        <v>53</v>
      </c>
      <c r="D63" s="3">
        <v>0</v>
      </c>
      <c r="E63" s="3">
        <f t="shared" si="32"/>
        <v>0</v>
      </c>
      <c r="F63" s="5" t="e">
        <f t="shared" si="28"/>
        <v>#DIV/0!</v>
      </c>
      <c r="G63" s="3">
        <v>0</v>
      </c>
      <c r="H63" s="3">
        <v>0</v>
      </c>
      <c r="I63" s="3">
        <v>32454</v>
      </c>
    </row>
    <row r="64" spans="1:9" x14ac:dyDescent="0.3">
      <c r="B64" t="s">
        <v>13</v>
      </c>
      <c r="D64" s="3">
        <v>160000</v>
      </c>
      <c r="E64" s="3">
        <f t="shared" si="32"/>
        <v>12066</v>
      </c>
      <c r="F64" s="5">
        <f t="shared" si="28"/>
        <v>8.156339989454757E-2</v>
      </c>
      <c r="G64" s="3">
        <v>147934</v>
      </c>
      <c r="H64" s="3">
        <v>152537</v>
      </c>
      <c r="I64" s="3">
        <v>98243</v>
      </c>
    </row>
    <row r="65" spans="1:9" x14ac:dyDescent="0.3">
      <c r="B65" t="s">
        <v>54</v>
      </c>
      <c r="D65" s="3">
        <v>16499</v>
      </c>
      <c r="E65" s="3">
        <f t="shared" si="32"/>
        <v>0</v>
      </c>
      <c r="F65" s="5">
        <f t="shared" si="28"/>
        <v>0</v>
      </c>
      <c r="G65" s="3">
        <v>16499</v>
      </c>
      <c r="H65" s="3">
        <v>11886</v>
      </c>
      <c r="I65" s="3">
        <v>15077</v>
      </c>
    </row>
    <row r="66" spans="1:9" x14ac:dyDescent="0.3">
      <c r="B66" t="s">
        <v>55</v>
      </c>
      <c r="D66" s="3">
        <v>20000</v>
      </c>
      <c r="E66" s="3">
        <f t="shared" si="32"/>
        <v>-2593</v>
      </c>
      <c r="F66" s="5">
        <f t="shared" si="28"/>
        <v>-0.11477006152348072</v>
      </c>
      <c r="G66" s="3">
        <v>22593</v>
      </c>
      <c r="H66" s="3">
        <v>18998</v>
      </c>
      <c r="I66" s="3">
        <v>21000</v>
      </c>
    </row>
    <row r="67" spans="1:9" x14ac:dyDescent="0.3">
      <c r="B67" t="s">
        <v>56</v>
      </c>
      <c r="D67" s="3">
        <v>20000</v>
      </c>
      <c r="E67" s="3">
        <f t="shared" si="32"/>
        <v>0</v>
      </c>
      <c r="F67" s="5">
        <f t="shared" si="28"/>
        <v>0</v>
      </c>
      <c r="G67" s="3">
        <v>20000</v>
      </c>
      <c r="H67" s="3">
        <v>18811</v>
      </c>
      <c r="I67" s="3">
        <v>17836</v>
      </c>
    </row>
    <row r="68" spans="1:9" x14ac:dyDescent="0.3">
      <c r="B68" t="s">
        <v>57</v>
      </c>
      <c r="D68" s="3">
        <v>2500</v>
      </c>
      <c r="E68" s="3">
        <f t="shared" si="32"/>
        <v>2500</v>
      </c>
      <c r="F68" s="5" t="e">
        <f t="shared" si="28"/>
        <v>#DIV/0!</v>
      </c>
      <c r="G68" s="3">
        <v>0</v>
      </c>
      <c r="H68" s="3">
        <v>0</v>
      </c>
      <c r="I68" s="3">
        <v>0</v>
      </c>
    </row>
    <row r="69" spans="1:9" x14ac:dyDescent="0.3">
      <c r="A69" t="s">
        <v>16</v>
      </c>
      <c r="D69" s="3">
        <f>SUM(D57:D68)</f>
        <v>1118340</v>
      </c>
      <c r="E69" s="3">
        <f t="shared" ref="E69" si="33">D69-G69</f>
        <v>34230</v>
      </c>
      <c r="F69" s="5">
        <f t="shared" si="28"/>
        <v>3.1574286742120261E-2</v>
      </c>
      <c r="G69" s="3">
        <f t="shared" ref="G69:I69" si="34">SUM(G57:G68)</f>
        <v>1084110</v>
      </c>
      <c r="H69" s="3">
        <f t="shared" si="34"/>
        <v>974912</v>
      </c>
      <c r="I69" s="3">
        <f t="shared" si="34"/>
        <v>1078400</v>
      </c>
    </row>
    <row r="70" spans="1:9" x14ac:dyDescent="0.3">
      <c r="A70" s="1" t="s">
        <v>66</v>
      </c>
    </row>
    <row r="71" spans="1:9" x14ac:dyDescent="0.3">
      <c r="A71">
        <v>1</v>
      </c>
      <c r="B71" t="s">
        <v>61</v>
      </c>
      <c r="D71" s="3">
        <v>119000</v>
      </c>
      <c r="E71" s="3">
        <f t="shared" ref="E71:E75" si="35">D71-G71</f>
        <v>2000</v>
      </c>
      <c r="F71" s="5">
        <f t="shared" si="28"/>
        <v>1.7094017094017096E-2</v>
      </c>
      <c r="G71" s="3">
        <v>117000</v>
      </c>
      <c r="H71" s="3">
        <v>115007</v>
      </c>
      <c r="I71" s="3">
        <v>105402</v>
      </c>
    </row>
    <row r="72" spans="1:9" x14ac:dyDescent="0.3">
      <c r="A72">
        <v>1</v>
      </c>
      <c r="B72" t="s">
        <v>43</v>
      </c>
      <c r="D72" s="3">
        <v>52416</v>
      </c>
      <c r="E72" s="3">
        <f t="shared" si="35"/>
        <v>27642</v>
      </c>
      <c r="F72" s="5">
        <f t="shared" si="28"/>
        <v>1.1157665294260111</v>
      </c>
      <c r="G72" s="3">
        <v>24774</v>
      </c>
      <c r="H72" s="3">
        <v>0</v>
      </c>
      <c r="I72" s="3">
        <v>0</v>
      </c>
    </row>
    <row r="73" spans="1:9" x14ac:dyDescent="0.3">
      <c r="A73">
        <v>4</v>
      </c>
      <c r="B73" t="s">
        <v>62</v>
      </c>
      <c r="D73" s="3">
        <v>230098</v>
      </c>
      <c r="E73" s="3">
        <f t="shared" si="35"/>
        <v>119733</v>
      </c>
      <c r="F73" s="5">
        <f t="shared" si="28"/>
        <v>1.084881982512572</v>
      </c>
      <c r="G73" s="3">
        <v>110365</v>
      </c>
      <c r="H73" s="3">
        <v>72083</v>
      </c>
      <c r="I73" s="3">
        <v>69679</v>
      </c>
    </row>
    <row r="74" spans="1:9" x14ac:dyDescent="0.3">
      <c r="A74">
        <v>24</v>
      </c>
      <c r="B74" t="s">
        <v>63</v>
      </c>
      <c r="D74" s="3">
        <v>95000</v>
      </c>
      <c r="E74" s="3">
        <f t="shared" si="35"/>
        <v>-196654</v>
      </c>
      <c r="F74" s="5">
        <f t="shared" si="28"/>
        <v>-0.6742715683652547</v>
      </c>
      <c r="G74" s="3">
        <v>291654</v>
      </c>
      <c r="H74" s="3">
        <v>286142</v>
      </c>
      <c r="I74" s="3">
        <v>271422</v>
      </c>
    </row>
    <row r="75" spans="1:9" x14ac:dyDescent="0.3">
      <c r="B75" t="s">
        <v>13</v>
      </c>
      <c r="D75" s="3">
        <v>25839</v>
      </c>
      <c r="E75" s="3">
        <f t="shared" si="35"/>
        <v>5839</v>
      </c>
      <c r="F75" s="5">
        <f t="shared" si="28"/>
        <v>0.29194999999999999</v>
      </c>
      <c r="G75" s="3">
        <v>20000</v>
      </c>
      <c r="H75" s="3">
        <v>9461</v>
      </c>
      <c r="I75" s="3">
        <v>9717</v>
      </c>
    </row>
    <row r="76" spans="1:9" x14ac:dyDescent="0.3">
      <c r="B76" t="s">
        <v>56</v>
      </c>
      <c r="D76" s="3">
        <v>9610</v>
      </c>
      <c r="E76" s="3">
        <f t="shared" ref="E76:E77" si="36">D76-G76</f>
        <v>2400</v>
      </c>
      <c r="F76" s="5">
        <f t="shared" si="28"/>
        <v>0.33287101248266299</v>
      </c>
      <c r="G76" s="3">
        <v>7210</v>
      </c>
      <c r="H76" s="3">
        <v>3857</v>
      </c>
      <c r="I76" s="3">
        <v>6668</v>
      </c>
    </row>
    <row r="77" spans="1:9" x14ac:dyDescent="0.3">
      <c r="B77" t="s">
        <v>64</v>
      </c>
      <c r="D77" s="3">
        <v>500</v>
      </c>
      <c r="E77" s="3">
        <f t="shared" si="36"/>
        <v>-500</v>
      </c>
      <c r="F77" s="5">
        <f t="shared" si="28"/>
        <v>-0.5</v>
      </c>
      <c r="G77" s="3">
        <v>1000</v>
      </c>
      <c r="H77" s="3">
        <v>0</v>
      </c>
      <c r="I77" s="3">
        <v>0</v>
      </c>
    </row>
    <row r="78" spans="1:9" x14ac:dyDescent="0.3">
      <c r="A78" t="s">
        <v>16</v>
      </c>
      <c r="D78" s="3">
        <f>SUM(D71:D77)</f>
        <v>532463</v>
      </c>
      <c r="E78" s="3">
        <f t="shared" ref="E78:E80" si="37">D78-G78</f>
        <v>-39540</v>
      </c>
      <c r="F78" s="5">
        <f t="shared" ref="F78" si="38">E78/G78</f>
        <v>-6.9125511579484725E-2</v>
      </c>
      <c r="G78" s="3">
        <f t="shared" ref="G78:I78" si="39">SUM(G71:G77)</f>
        <v>572003</v>
      </c>
      <c r="H78" s="3">
        <f t="shared" si="39"/>
        <v>486550</v>
      </c>
      <c r="I78" s="3">
        <f t="shared" si="39"/>
        <v>462888</v>
      </c>
    </row>
    <row r="79" spans="1:9" x14ac:dyDescent="0.3">
      <c r="A79" s="1" t="s">
        <v>67</v>
      </c>
      <c r="B79" s="1"/>
      <c r="D79" s="3">
        <v>0</v>
      </c>
      <c r="E79" s="3">
        <f t="shared" si="37"/>
        <v>0</v>
      </c>
      <c r="F79" s="5" t="e">
        <f t="shared" si="28"/>
        <v>#DIV/0!</v>
      </c>
      <c r="G79" s="3">
        <v>0</v>
      </c>
      <c r="H79" s="3">
        <v>0</v>
      </c>
      <c r="I79" s="3">
        <v>0</v>
      </c>
    </row>
    <row r="80" spans="1:9" x14ac:dyDescent="0.3">
      <c r="A80" s="1" t="s">
        <v>68</v>
      </c>
      <c r="B80" s="1"/>
      <c r="D80" s="3">
        <v>16000</v>
      </c>
      <c r="E80" s="3">
        <f t="shared" si="37"/>
        <v>0</v>
      </c>
      <c r="F80" s="5">
        <f t="shared" si="28"/>
        <v>0</v>
      </c>
      <c r="G80" s="3">
        <v>16000</v>
      </c>
      <c r="H80" s="3">
        <v>11860</v>
      </c>
      <c r="I80" s="3">
        <v>11860</v>
      </c>
    </row>
    <row r="81" spans="1:9" x14ac:dyDescent="0.3">
      <c r="A81" s="1" t="s">
        <v>70</v>
      </c>
    </row>
    <row r="82" spans="1:9" x14ac:dyDescent="0.3">
      <c r="A82">
        <v>1</v>
      </c>
      <c r="B82" t="s">
        <v>20</v>
      </c>
      <c r="D82" s="3">
        <v>100027</v>
      </c>
      <c r="E82" s="3">
        <f t="shared" ref="E82:E88" si="40">D82-G82</f>
        <v>5441</v>
      </c>
      <c r="F82" s="5">
        <f t="shared" si="28"/>
        <v>5.7524369356987293E-2</v>
      </c>
      <c r="G82" s="3">
        <v>94586</v>
      </c>
      <c r="H82" s="3">
        <v>0</v>
      </c>
      <c r="I82" s="3">
        <v>0</v>
      </c>
    </row>
    <row r="83" spans="1:9" x14ac:dyDescent="0.3">
      <c r="A83">
        <v>1</v>
      </c>
      <c r="B83" t="s">
        <v>71</v>
      </c>
      <c r="D83" s="3">
        <v>73299</v>
      </c>
      <c r="E83" s="3">
        <f t="shared" si="40"/>
        <v>4040</v>
      </c>
      <c r="F83" s="5">
        <f t="shared" si="28"/>
        <v>5.8331769156355129E-2</v>
      </c>
      <c r="G83" s="3">
        <v>69259</v>
      </c>
      <c r="H83" s="3">
        <v>0</v>
      </c>
      <c r="I83" s="3">
        <v>0</v>
      </c>
    </row>
    <row r="84" spans="1:9" x14ac:dyDescent="0.3">
      <c r="A84">
        <v>0</v>
      </c>
      <c r="B84" t="s">
        <v>72</v>
      </c>
      <c r="D84" s="3">
        <v>0</v>
      </c>
      <c r="E84" s="3">
        <f t="shared" si="40"/>
        <v>-63100</v>
      </c>
      <c r="F84" s="5">
        <f t="shared" si="28"/>
        <v>-1</v>
      </c>
      <c r="G84" s="3">
        <v>63100</v>
      </c>
      <c r="H84" s="3">
        <v>0</v>
      </c>
      <c r="I84" s="3">
        <v>0</v>
      </c>
    </row>
    <row r="85" spans="1:9" x14ac:dyDescent="0.3">
      <c r="A85">
        <v>0</v>
      </c>
      <c r="B85" t="s">
        <v>73</v>
      </c>
      <c r="D85" s="3">
        <v>0</v>
      </c>
      <c r="E85" s="3">
        <f t="shared" si="40"/>
        <v>-11502</v>
      </c>
      <c r="F85" s="5">
        <f t="shared" si="28"/>
        <v>-1</v>
      </c>
      <c r="G85" s="3">
        <v>11502</v>
      </c>
      <c r="H85" s="3">
        <v>0</v>
      </c>
      <c r="I85" s="3">
        <v>0</v>
      </c>
    </row>
    <row r="86" spans="1:9" x14ac:dyDescent="0.3">
      <c r="A86">
        <v>0</v>
      </c>
      <c r="B86" t="s">
        <v>74</v>
      </c>
      <c r="D86" s="3">
        <v>0</v>
      </c>
      <c r="E86" s="3">
        <f t="shared" si="40"/>
        <v>-46010</v>
      </c>
      <c r="F86" s="5">
        <f t="shared" si="28"/>
        <v>-1</v>
      </c>
      <c r="G86" s="3">
        <v>46010</v>
      </c>
      <c r="H86" s="3">
        <v>0</v>
      </c>
      <c r="I86" s="3">
        <v>0</v>
      </c>
    </row>
    <row r="87" spans="1:9" x14ac:dyDescent="0.3">
      <c r="A87">
        <v>1</v>
      </c>
      <c r="B87" t="s">
        <v>75</v>
      </c>
      <c r="D87" s="3">
        <v>48483</v>
      </c>
      <c r="E87" s="3">
        <f t="shared" si="40"/>
        <v>48483</v>
      </c>
      <c r="F87" s="5" t="e">
        <f t="shared" si="28"/>
        <v>#DIV/0!</v>
      </c>
      <c r="G87" s="3">
        <v>0</v>
      </c>
      <c r="H87" s="3">
        <v>0</v>
      </c>
      <c r="I87" s="3">
        <v>0</v>
      </c>
    </row>
    <row r="88" spans="1:9" x14ac:dyDescent="0.3">
      <c r="A88" t="s">
        <v>16</v>
      </c>
      <c r="D88" s="3">
        <f>SUM(D82:D87)</f>
        <v>221809</v>
      </c>
      <c r="E88" s="3">
        <f t="shared" si="40"/>
        <v>-62648</v>
      </c>
      <c r="F88" s="5">
        <f t="shared" si="28"/>
        <v>-0.22023715359439211</v>
      </c>
      <c r="G88" s="3">
        <f t="shared" ref="G88:I88" si="41">SUM(G82:G87)</f>
        <v>284457</v>
      </c>
      <c r="H88" s="3">
        <f t="shared" si="41"/>
        <v>0</v>
      </c>
      <c r="I88" s="3">
        <f t="shared" si="41"/>
        <v>0</v>
      </c>
    </row>
    <row r="89" spans="1:9" x14ac:dyDescent="0.3">
      <c r="A89" s="1" t="s">
        <v>69</v>
      </c>
      <c r="B89" s="1"/>
    </row>
    <row r="90" spans="1:9" x14ac:dyDescent="0.3">
      <c r="B90" t="s">
        <v>76</v>
      </c>
      <c r="D90" s="3">
        <v>454</v>
      </c>
      <c r="E90" s="3">
        <f t="shared" ref="E90:E92" si="42">D90-G90</f>
        <v>37</v>
      </c>
      <c r="F90" s="5">
        <f t="shared" si="28"/>
        <v>8.8729016786570747E-2</v>
      </c>
      <c r="G90" s="3">
        <v>417</v>
      </c>
      <c r="H90" s="3">
        <v>339</v>
      </c>
      <c r="I90" s="3">
        <v>286</v>
      </c>
    </row>
    <row r="91" spans="1:9" x14ac:dyDescent="0.3">
      <c r="B91" t="s">
        <v>43</v>
      </c>
      <c r="D91" s="3">
        <v>0</v>
      </c>
      <c r="E91" s="3">
        <f t="shared" si="42"/>
        <v>-7000</v>
      </c>
      <c r="F91" s="5">
        <f t="shared" si="28"/>
        <v>-1</v>
      </c>
      <c r="G91" s="3">
        <v>7000</v>
      </c>
      <c r="H91" s="3">
        <v>6950</v>
      </c>
      <c r="I91" s="3">
        <v>6890</v>
      </c>
    </row>
    <row r="92" spans="1:9" x14ac:dyDescent="0.3">
      <c r="A92" t="s">
        <v>16</v>
      </c>
      <c r="D92" s="3">
        <f>D90+D91</f>
        <v>454</v>
      </c>
      <c r="E92" s="3">
        <f t="shared" si="42"/>
        <v>-6963</v>
      </c>
      <c r="F92" s="5">
        <f t="shared" si="28"/>
        <v>-0.93878926789807204</v>
      </c>
      <c r="G92" s="3">
        <f t="shared" ref="G92:I92" si="43">G90+G91</f>
        <v>7417</v>
      </c>
      <c r="H92" s="3">
        <f t="shared" si="43"/>
        <v>7289</v>
      </c>
      <c r="I92" s="3">
        <f t="shared" si="43"/>
        <v>7176</v>
      </c>
    </row>
    <row r="95" spans="1:9" x14ac:dyDescent="0.3">
      <c r="A95" t="s">
        <v>58</v>
      </c>
      <c r="I95" s="3" t="s">
        <v>78</v>
      </c>
    </row>
    <row r="96" spans="1:9" x14ac:dyDescent="0.3">
      <c r="A96" s="1" t="s">
        <v>9</v>
      </c>
      <c r="D96" s="2" t="s">
        <v>4</v>
      </c>
      <c r="E96" s="2" t="s">
        <v>6</v>
      </c>
      <c r="F96" s="4" t="s">
        <v>7</v>
      </c>
      <c r="G96" s="2" t="s">
        <v>4</v>
      </c>
      <c r="H96" s="2" t="s">
        <v>5</v>
      </c>
      <c r="I96" s="2" t="s">
        <v>5</v>
      </c>
    </row>
    <row r="97" spans="1:9" x14ac:dyDescent="0.3">
      <c r="D97" s="6">
        <v>2024</v>
      </c>
      <c r="E97" s="6" t="s">
        <v>8</v>
      </c>
      <c r="F97" s="6" t="s">
        <v>8</v>
      </c>
      <c r="G97" s="6">
        <v>2023</v>
      </c>
      <c r="H97" s="6">
        <v>2022</v>
      </c>
      <c r="I97" s="6">
        <v>2021</v>
      </c>
    </row>
    <row r="98" spans="1:9" x14ac:dyDescent="0.3">
      <c r="A98" s="1" t="s">
        <v>77</v>
      </c>
    </row>
    <row r="99" spans="1:9" x14ac:dyDescent="0.3">
      <c r="B99" t="s">
        <v>80</v>
      </c>
      <c r="D99" s="3">
        <v>73726</v>
      </c>
      <c r="E99" s="3">
        <f t="shared" ref="E99:E102" si="44">D99-G99</f>
        <v>4029</v>
      </c>
      <c r="F99" s="5">
        <f t="shared" ref="F99:F139" si="45">E99/G99</f>
        <v>5.7807366170710361E-2</v>
      </c>
      <c r="G99" s="3">
        <v>69697</v>
      </c>
      <c r="H99" s="3">
        <v>0</v>
      </c>
      <c r="I99" s="3">
        <v>0</v>
      </c>
    </row>
    <row r="100" spans="1:9" x14ac:dyDescent="0.3">
      <c r="B100" t="s">
        <v>81</v>
      </c>
      <c r="D100" s="3">
        <v>0</v>
      </c>
      <c r="E100" s="3">
        <f t="shared" si="44"/>
        <v>-23525</v>
      </c>
      <c r="F100" s="5">
        <f t="shared" si="45"/>
        <v>-1</v>
      </c>
      <c r="G100" s="3">
        <v>23525</v>
      </c>
      <c r="H100" s="3">
        <v>0</v>
      </c>
      <c r="I100" s="3">
        <v>0</v>
      </c>
    </row>
    <row r="101" spans="1:9" x14ac:dyDescent="0.3">
      <c r="B101" t="s">
        <v>79</v>
      </c>
      <c r="D101" s="3">
        <v>0</v>
      </c>
      <c r="E101" s="3">
        <f t="shared" si="44"/>
        <v>-3500</v>
      </c>
      <c r="F101" s="5">
        <f t="shared" si="45"/>
        <v>-1</v>
      </c>
      <c r="G101" s="3">
        <v>3500</v>
      </c>
      <c r="H101" s="3">
        <v>0</v>
      </c>
      <c r="I101" s="3">
        <v>0</v>
      </c>
    </row>
    <row r="102" spans="1:9" x14ac:dyDescent="0.3">
      <c r="A102" t="s">
        <v>16</v>
      </c>
      <c r="D102" s="3">
        <f>D99+D100+D101</f>
        <v>73726</v>
      </c>
      <c r="E102" s="3">
        <f t="shared" si="44"/>
        <v>-22996</v>
      </c>
      <c r="F102" s="5">
        <f t="shared" si="45"/>
        <v>-0.23775356175430615</v>
      </c>
      <c r="G102" s="3">
        <f t="shared" ref="G102:I102" si="46">G99+G100+G101</f>
        <v>96722</v>
      </c>
      <c r="H102" s="3">
        <f t="shared" si="46"/>
        <v>0</v>
      </c>
      <c r="I102" s="3">
        <f t="shared" si="46"/>
        <v>0</v>
      </c>
    </row>
    <row r="103" spans="1:9" x14ac:dyDescent="0.3">
      <c r="A103" s="1" t="s">
        <v>83</v>
      </c>
      <c r="D103" s="3">
        <v>0</v>
      </c>
      <c r="E103" s="3">
        <f t="shared" ref="E103" si="47">D103-G103</f>
        <v>0</v>
      </c>
      <c r="F103" s="5" t="e">
        <f t="shared" si="45"/>
        <v>#DIV/0!</v>
      </c>
      <c r="G103" s="3">
        <v>0</v>
      </c>
      <c r="H103" s="3">
        <v>0</v>
      </c>
      <c r="I103" s="3">
        <v>0</v>
      </c>
    </row>
    <row r="104" spans="1:9" x14ac:dyDescent="0.3">
      <c r="A104" s="1" t="s">
        <v>82</v>
      </c>
    </row>
    <row r="105" spans="1:9" x14ac:dyDescent="0.3">
      <c r="A105">
        <v>1</v>
      </c>
      <c r="B105" t="s">
        <v>84</v>
      </c>
      <c r="D105" s="3">
        <v>96497</v>
      </c>
      <c r="E105" s="3">
        <f t="shared" ref="E105:E112" si="48">D105-G105</f>
        <v>1892</v>
      </c>
      <c r="F105" s="5">
        <f t="shared" si="45"/>
        <v>1.9998942973415781E-2</v>
      </c>
      <c r="G105" s="3">
        <v>94605</v>
      </c>
      <c r="H105" s="3">
        <v>89095</v>
      </c>
      <c r="I105" s="3">
        <v>87341</v>
      </c>
    </row>
    <row r="106" spans="1:9" x14ac:dyDescent="0.3">
      <c r="A106">
        <v>1</v>
      </c>
      <c r="B106" t="s">
        <v>85</v>
      </c>
      <c r="D106" s="3">
        <v>51349</v>
      </c>
      <c r="E106" s="3">
        <f t="shared" si="48"/>
        <v>4876</v>
      </c>
      <c r="F106" s="5">
        <f t="shared" si="45"/>
        <v>0.10492113700428206</v>
      </c>
      <c r="G106" s="3">
        <v>46473</v>
      </c>
      <c r="H106" s="3">
        <v>44689</v>
      </c>
      <c r="I106" s="3">
        <v>43455</v>
      </c>
    </row>
    <row r="107" spans="1:9" x14ac:dyDescent="0.3">
      <c r="A107">
        <v>1</v>
      </c>
      <c r="B107" t="s">
        <v>43</v>
      </c>
      <c r="D107" s="3">
        <v>42916</v>
      </c>
      <c r="E107" s="3">
        <f t="shared" si="48"/>
        <v>-1026</v>
      </c>
      <c r="F107" s="5">
        <f t="shared" si="45"/>
        <v>-2.3348959992717674E-2</v>
      </c>
      <c r="G107" s="3">
        <v>43942</v>
      </c>
      <c r="H107" s="3">
        <v>42276</v>
      </c>
      <c r="I107" s="3">
        <v>39653</v>
      </c>
    </row>
    <row r="108" spans="1:9" x14ac:dyDescent="0.3">
      <c r="A108">
        <v>2</v>
      </c>
      <c r="B108" t="s">
        <v>86</v>
      </c>
      <c r="D108" s="3">
        <v>54469</v>
      </c>
      <c r="E108" s="3">
        <f t="shared" si="48"/>
        <v>8890</v>
      </c>
      <c r="F108" s="5">
        <f t="shared" si="45"/>
        <v>0.19504596415015688</v>
      </c>
      <c r="G108" s="3">
        <v>45579</v>
      </c>
      <c r="H108" s="3">
        <v>43845</v>
      </c>
      <c r="I108" s="3">
        <v>41345</v>
      </c>
    </row>
    <row r="109" spans="1:9" x14ac:dyDescent="0.3">
      <c r="A109">
        <v>7</v>
      </c>
      <c r="B109" t="s">
        <v>87</v>
      </c>
      <c r="D109" s="3">
        <v>87946</v>
      </c>
      <c r="E109" s="3">
        <f t="shared" si="48"/>
        <v>7803</v>
      </c>
      <c r="F109" s="5">
        <f t="shared" si="45"/>
        <v>9.7363462810226717E-2</v>
      </c>
      <c r="G109" s="3">
        <v>80143</v>
      </c>
      <c r="H109" s="3">
        <v>77389</v>
      </c>
      <c r="I109" s="3">
        <v>15572</v>
      </c>
    </row>
    <row r="110" spans="1:9" x14ac:dyDescent="0.3">
      <c r="A110">
        <v>0</v>
      </c>
      <c r="B110" t="s">
        <v>88</v>
      </c>
      <c r="D110" s="3">
        <v>0</v>
      </c>
      <c r="E110" s="3">
        <f t="shared" si="48"/>
        <v>0</v>
      </c>
      <c r="F110" s="5" t="e">
        <f t="shared" si="45"/>
        <v>#DIV/0!</v>
      </c>
      <c r="G110" s="3">
        <v>0</v>
      </c>
      <c r="H110" s="3">
        <v>0</v>
      </c>
      <c r="I110" s="3">
        <v>56076</v>
      </c>
    </row>
    <row r="111" spans="1:9" x14ac:dyDescent="0.3">
      <c r="A111">
        <v>2</v>
      </c>
      <c r="B111" t="s">
        <v>89</v>
      </c>
      <c r="D111" s="3">
        <v>10668</v>
      </c>
      <c r="E111" s="3">
        <f t="shared" si="48"/>
        <v>379</v>
      </c>
      <c r="F111" s="5">
        <f t="shared" si="45"/>
        <v>3.683545534065507E-2</v>
      </c>
      <c r="G111" s="3">
        <v>10289</v>
      </c>
      <c r="H111" s="3">
        <v>3160</v>
      </c>
      <c r="I111" s="3">
        <v>8098</v>
      </c>
    </row>
    <row r="112" spans="1:9" x14ac:dyDescent="0.3">
      <c r="A112" t="s">
        <v>16</v>
      </c>
      <c r="D112" s="3">
        <f>SUM(D105:D111)</f>
        <v>343845</v>
      </c>
      <c r="E112" s="3">
        <f t="shared" si="48"/>
        <v>22814</v>
      </c>
      <c r="F112" s="5">
        <f t="shared" si="45"/>
        <v>7.1064788135725213E-2</v>
      </c>
      <c r="G112" s="3">
        <f t="shared" ref="G112:I112" si="49">SUM(G105:G111)</f>
        <v>321031</v>
      </c>
      <c r="H112" s="3">
        <f t="shared" si="49"/>
        <v>300454</v>
      </c>
      <c r="I112" s="3">
        <f t="shared" si="49"/>
        <v>291540</v>
      </c>
    </row>
    <row r="113" spans="1:9" x14ac:dyDescent="0.3">
      <c r="A113" s="1" t="s">
        <v>90</v>
      </c>
    </row>
    <row r="114" spans="1:9" x14ac:dyDescent="0.3">
      <c r="B114" t="s">
        <v>91</v>
      </c>
      <c r="D114" s="3">
        <v>0</v>
      </c>
      <c r="E114" s="3">
        <f t="shared" ref="E114:E119" si="50">D114-G114</f>
        <v>-57441</v>
      </c>
      <c r="F114" s="5">
        <f t="shared" si="45"/>
        <v>-1</v>
      </c>
      <c r="G114" s="3">
        <v>57441</v>
      </c>
      <c r="H114" s="3">
        <v>54712</v>
      </c>
      <c r="I114" s="3">
        <v>41047</v>
      </c>
    </row>
    <row r="115" spans="1:9" x14ac:dyDescent="0.3">
      <c r="B115" t="s">
        <v>92</v>
      </c>
      <c r="D115" s="3">
        <v>75544</v>
      </c>
      <c r="E115" s="3">
        <f t="shared" si="50"/>
        <v>75544</v>
      </c>
      <c r="F115" s="5" t="e">
        <f t="shared" si="45"/>
        <v>#DIV/0!</v>
      </c>
      <c r="G115" s="3">
        <v>0</v>
      </c>
      <c r="I115" s="3">
        <v>0</v>
      </c>
    </row>
    <row r="116" spans="1:9" x14ac:dyDescent="0.3">
      <c r="B116" t="s">
        <v>93</v>
      </c>
      <c r="D116" s="3">
        <v>0</v>
      </c>
      <c r="E116" s="3">
        <f t="shared" si="50"/>
        <v>0</v>
      </c>
      <c r="F116" s="5" t="e">
        <f t="shared" si="45"/>
        <v>#DIV/0!</v>
      </c>
      <c r="G116" s="3">
        <v>0</v>
      </c>
      <c r="I116" s="3">
        <v>21552</v>
      </c>
    </row>
    <row r="117" spans="1:9" x14ac:dyDescent="0.3">
      <c r="B117" t="s">
        <v>13</v>
      </c>
      <c r="D117" s="3">
        <v>0</v>
      </c>
      <c r="E117" s="3">
        <f t="shared" si="50"/>
        <v>-20000</v>
      </c>
      <c r="F117" s="5">
        <f t="shared" si="45"/>
        <v>-1</v>
      </c>
      <c r="G117" s="3">
        <v>20000</v>
      </c>
      <c r="H117" s="3">
        <v>18973</v>
      </c>
      <c r="I117" s="3">
        <v>10121</v>
      </c>
    </row>
    <row r="118" spans="1:9" x14ac:dyDescent="0.3">
      <c r="B118" t="s">
        <v>94</v>
      </c>
      <c r="D118" s="3">
        <v>1500</v>
      </c>
      <c r="E118" s="3">
        <f t="shared" si="50"/>
        <v>500</v>
      </c>
      <c r="F118" s="5">
        <f t="shared" si="45"/>
        <v>0.5</v>
      </c>
      <c r="G118" s="3">
        <v>1000</v>
      </c>
      <c r="H118" s="3">
        <v>942</v>
      </c>
      <c r="I118" s="3">
        <v>1279</v>
      </c>
    </row>
    <row r="119" spans="1:9" x14ac:dyDescent="0.3">
      <c r="A119" t="s">
        <v>16</v>
      </c>
      <c r="D119" s="3">
        <f>SUM(D114:D118)</f>
        <v>77044</v>
      </c>
      <c r="E119" s="3">
        <f t="shared" si="50"/>
        <v>-1397</v>
      </c>
      <c r="F119" s="5">
        <f t="shared" si="45"/>
        <v>-1.7809563876034218E-2</v>
      </c>
      <c r="G119" s="3">
        <f t="shared" ref="G119:I119" si="51">SUM(G114:G118)</f>
        <v>78441</v>
      </c>
      <c r="H119" s="3">
        <f t="shared" si="51"/>
        <v>74627</v>
      </c>
      <c r="I119" s="3">
        <f t="shared" si="51"/>
        <v>73999</v>
      </c>
    </row>
    <row r="120" spans="1:9" x14ac:dyDescent="0.3">
      <c r="A120" s="1" t="s">
        <v>95</v>
      </c>
      <c r="B120" s="1"/>
    </row>
    <row r="121" spans="1:9" x14ac:dyDescent="0.3">
      <c r="B121" t="s">
        <v>96</v>
      </c>
      <c r="D121" s="3">
        <v>54257</v>
      </c>
      <c r="E121" s="3">
        <f t="shared" ref="E121:E129" si="52">D121-G121</f>
        <v>3179</v>
      </c>
      <c r="F121" s="5">
        <f t="shared" si="45"/>
        <v>6.2238145581267862E-2</v>
      </c>
      <c r="G121" s="3">
        <v>51078</v>
      </c>
      <c r="H121" s="3">
        <v>50269</v>
      </c>
      <c r="I121" s="3">
        <v>47314</v>
      </c>
    </row>
    <row r="122" spans="1:9" x14ac:dyDescent="0.3">
      <c r="B122" t="s">
        <v>43</v>
      </c>
      <c r="D122" s="3">
        <v>28392</v>
      </c>
      <c r="E122" s="3">
        <f t="shared" si="52"/>
        <v>1643</v>
      </c>
      <c r="F122" s="5">
        <f t="shared" si="45"/>
        <v>6.1422856929231003E-2</v>
      </c>
      <c r="G122" s="3">
        <v>26749</v>
      </c>
      <c r="H122" s="3">
        <v>25296</v>
      </c>
      <c r="I122" s="3">
        <v>23814</v>
      </c>
    </row>
    <row r="123" spans="1:9" x14ac:dyDescent="0.3">
      <c r="B123" t="s">
        <v>97</v>
      </c>
      <c r="D123" s="3">
        <v>66279</v>
      </c>
      <c r="E123" s="3">
        <f t="shared" si="52"/>
        <v>1300</v>
      </c>
      <c r="F123" s="5">
        <f t="shared" si="45"/>
        <v>2.0006463626710169E-2</v>
      </c>
      <c r="G123" s="3">
        <v>64979</v>
      </c>
      <c r="H123" s="3">
        <v>81885</v>
      </c>
      <c r="I123" s="3">
        <v>70629</v>
      </c>
    </row>
    <row r="124" spans="1:9" x14ac:dyDescent="0.3">
      <c r="A124">
        <v>2</v>
      </c>
      <c r="B124" t="s">
        <v>98</v>
      </c>
      <c r="D124" s="3">
        <v>121730</v>
      </c>
      <c r="E124" s="3">
        <f t="shared" si="52"/>
        <v>1938</v>
      </c>
      <c r="F124" s="5">
        <f t="shared" si="45"/>
        <v>1.6178041939361561E-2</v>
      </c>
      <c r="G124" s="3">
        <v>119792</v>
      </c>
      <c r="H124" s="3">
        <v>95620</v>
      </c>
      <c r="I124" s="3">
        <v>103423</v>
      </c>
    </row>
    <row r="125" spans="1:9" x14ac:dyDescent="0.3">
      <c r="B125" t="s">
        <v>89</v>
      </c>
      <c r="D125" s="3">
        <v>5000</v>
      </c>
      <c r="E125" s="3">
        <f t="shared" si="52"/>
        <v>1500</v>
      </c>
      <c r="F125" s="5">
        <f t="shared" si="45"/>
        <v>0.42857142857142855</v>
      </c>
      <c r="G125" s="3">
        <v>3500</v>
      </c>
      <c r="H125" s="3">
        <v>4158</v>
      </c>
      <c r="I125" s="3">
        <v>3086</v>
      </c>
    </row>
    <row r="126" spans="1:9" x14ac:dyDescent="0.3">
      <c r="B126" t="s">
        <v>13</v>
      </c>
      <c r="D126" s="3">
        <v>10000</v>
      </c>
      <c r="E126" s="3">
        <f t="shared" si="52"/>
        <v>-2520</v>
      </c>
      <c r="F126" s="5">
        <f t="shared" si="45"/>
        <v>-0.2012779552715655</v>
      </c>
      <c r="G126" s="3">
        <v>12520</v>
      </c>
      <c r="H126" s="3">
        <v>8714</v>
      </c>
      <c r="I126" s="3">
        <v>9720</v>
      </c>
    </row>
    <row r="127" spans="1:9" x14ac:dyDescent="0.3">
      <c r="B127" t="s">
        <v>99</v>
      </c>
      <c r="D127" s="3">
        <v>9000</v>
      </c>
      <c r="E127" s="3">
        <f t="shared" si="52"/>
        <v>498</v>
      </c>
      <c r="F127" s="5">
        <f t="shared" si="45"/>
        <v>5.8574453069865917E-2</v>
      </c>
      <c r="G127" s="3">
        <v>8502</v>
      </c>
      <c r="H127" s="3">
        <v>0</v>
      </c>
      <c r="I127" s="3">
        <v>0</v>
      </c>
    </row>
    <row r="128" spans="1:9" x14ac:dyDescent="0.3">
      <c r="B128" t="s">
        <v>94</v>
      </c>
      <c r="D128" s="3">
        <v>3350</v>
      </c>
      <c r="E128" s="3">
        <f t="shared" si="52"/>
        <v>0</v>
      </c>
      <c r="F128" s="5">
        <f t="shared" si="45"/>
        <v>0</v>
      </c>
      <c r="G128" s="3">
        <v>3350</v>
      </c>
      <c r="H128" s="3">
        <v>2729</v>
      </c>
      <c r="I128" s="3">
        <v>3165</v>
      </c>
    </row>
    <row r="129" spans="1:9" x14ac:dyDescent="0.3">
      <c r="A129" t="s">
        <v>16</v>
      </c>
      <c r="D129" s="3">
        <f>SUM(D121:D128)</f>
        <v>298008</v>
      </c>
      <c r="E129" s="3">
        <f t="shared" si="52"/>
        <v>7538</v>
      </c>
      <c r="F129" s="5">
        <f t="shared" si="45"/>
        <v>2.5951044858333046E-2</v>
      </c>
      <c r="G129" s="3">
        <f t="shared" ref="G129:I129" si="53">SUM(G121:G128)</f>
        <v>290470</v>
      </c>
      <c r="H129" s="3">
        <f t="shared" si="53"/>
        <v>268671</v>
      </c>
      <c r="I129" s="3">
        <f t="shared" si="53"/>
        <v>261151</v>
      </c>
    </row>
    <row r="130" spans="1:9" x14ac:dyDescent="0.3">
      <c r="A130" s="1" t="s">
        <v>100</v>
      </c>
      <c r="B130" s="1"/>
      <c r="D130" s="3">
        <v>0</v>
      </c>
      <c r="E130" s="3">
        <f t="shared" ref="E130" si="54">D130-G130</f>
        <v>0</v>
      </c>
      <c r="F130" s="5" t="e">
        <f t="shared" si="45"/>
        <v>#DIV/0!</v>
      </c>
      <c r="G130" s="3">
        <v>0</v>
      </c>
      <c r="H130" s="3">
        <v>0</v>
      </c>
      <c r="I130" s="3">
        <v>0</v>
      </c>
    </row>
    <row r="131" spans="1:9" x14ac:dyDescent="0.3">
      <c r="A131" s="1" t="s">
        <v>101</v>
      </c>
      <c r="B131" s="1"/>
    </row>
    <row r="132" spans="1:9" x14ac:dyDescent="0.3">
      <c r="B132" t="s">
        <v>97</v>
      </c>
      <c r="D132">
        <v>66279</v>
      </c>
      <c r="E132" s="3">
        <f t="shared" ref="E132:E138" si="55">D132-G132</f>
        <v>1300</v>
      </c>
      <c r="F132" s="5">
        <f t="shared" si="45"/>
        <v>2.0006463626710169E-2</v>
      </c>
      <c r="G132" s="3">
        <v>64979</v>
      </c>
      <c r="H132" s="3">
        <v>81885</v>
      </c>
      <c r="I132" s="3">
        <v>70629</v>
      </c>
    </row>
    <row r="133" spans="1:9" x14ac:dyDescent="0.3">
      <c r="B133" t="s">
        <v>98</v>
      </c>
      <c r="D133">
        <v>58510</v>
      </c>
      <c r="E133" s="3">
        <f t="shared" si="55"/>
        <v>3411</v>
      </c>
      <c r="F133" s="5">
        <f t="shared" si="45"/>
        <v>6.1906749668778016E-2</v>
      </c>
      <c r="G133" s="3">
        <v>55099</v>
      </c>
      <c r="H133" s="3">
        <v>95620</v>
      </c>
      <c r="I133" s="3">
        <v>103423</v>
      </c>
    </row>
    <row r="134" spans="1:9" x14ac:dyDescent="0.3">
      <c r="B134" t="s">
        <v>89</v>
      </c>
      <c r="D134">
        <v>15300</v>
      </c>
      <c r="E134" s="3">
        <f t="shared" si="55"/>
        <v>300</v>
      </c>
      <c r="F134" s="5">
        <f t="shared" si="45"/>
        <v>0.02</v>
      </c>
      <c r="G134" s="3">
        <v>15000</v>
      </c>
      <c r="H134" s="3">
        <v>4158</v>
      </c>
      <c r="I134" s="3">
        <v>3086</v>
      </c>
    </row>
    <row r="135" spans="1:9" x14ac:dyDescent="0.3">
      <c r="B135" t="s">
        <v>13</v>
      </c>
      <c r="D135">
        <v>7996</v>
      </c>
      <c r="E135" s="3">
        <f t="shared" si="55"/>
        <v>1626</v>
      </c>
      <c r="F135" s="5">
        <f t="shared" si="45"/>
        <v>0.25525902668759809</v>
      </c>
      <c r="G135" s="3">
        <v>6370</v>
      </c>
      <c r="H135" s="3">
        <v>8714</v>
      </c>
      <c r="I135" s="3">
        <v>9720</v>
      </c>
    </row>
    <row r="136" spans="1:9" x14ac:dyDescent="0.3">
      <c r="B136" t="s">
        <v>99</v>
      </c>
      <c r="D136">
        <v>8501</v>
      </c>
      <c r="E136" s="3">
        <f t="shared" si="55"/>
        <v>-4577</v>
      </c>
      <c r="F136" s="5">
        <f t="shared" si="45"/>
        <v>-0.34997706071264717</v>
      </c>
      <c r="G136" s="3">
        <v>13078</v>
      </c>
      <c r="H136" s="3">
        <v>0</v>
      </c>
      <c r="I136" s="3">
        <v>0</v>
      </c>
    </row>
    <row r="137" spans="1:9" x14ac:dyDescent="0.3">
      <c r="B137" t="s">
        <v>94</v>
      </c>
      <c r="D137">
        <v>2000</v>
      </c>
      <c r="E137" s="3">
        <f t="shared" si="55"/>
        <v>0</v>
      </c>
      <c r="F137" s="5">
        <f t="shared" si="45"/>
        <v>0</v>
      </c>
      <c r="G137" s="3">
        <v>2000</v>
      </c>
      <c r="H137" s="3">
        <v>2729</v>
      </c>
      <c r="I137" s="3">
        <v>3165</v>
      </c>
    </row>
    <row r="138" spans="1:9" x14ac:dyDescent="0.3">
      <c r="A138" t="s">
        <v>16</v>
      </c>
      <c r="D138" s="3">
        <f>SUM(D132:D137)</f>
        <v>158586</v>
      </c>
      <c r="E138" s="3">
        <f t="shared" si="55"/>
        <v>2060</v>
      </c>
      <c r="F138" s="5">
        <f t="shared" si="45"/>
        <v>1.316075284617252E-2</v>
      </c>
      <c r="G138" s="3">
        <f t="shared" ref="G138:I138" si="56">SUM(G132:G137)</f>
        <v>156526</v>
      </c>
      <c r="H138" s="3">
        <f t="shared" si="56"/>
        <v>193106</v>
      </c>
      <c r="I138" s="3">
        <f t="shared" si="56"/>
        <v>190023</v>
      </c>
    </row>
    <row r="139" spans="1:9" x14ac:dyDescent="0.3">
      <c r="A139" s="1" t="s">
        <v>102</v>
      </c>
      <c r="B139" s="1"/>
      <c r="C139" s="1"/>
      <c r="D139" s="3">
        <v>0</v>
      </c>
      <c r="E139" s="3">
        <f t="shared" ref="E139" si="57">D139-G139</f>
        <v>0</v>
      </c>
      <c r="F139" s="5" t="e">
        <f t="shared" si="45"/>
        <v>#DIV/0!</v>
      </c>
      <c r="G139" s="3">
        <v>0</v>
      </c>
      <c r="H139" s="3">
        <v>0</v>
      </c>
      <c r="I139" s="3">
        <v>0</v>
      </c>
    </row>
    <row r="142" spans="1:9" x14ac:dyDescent="0.3">
      <c r="A142" t="s">
        <v>58</v>
      </c>
      <c r="I142" s="3" t="s">
        <v>104</v>
      </c>
    </row>
    <row r="143" spans="1:9" x14ac:dyDescent="0.3">
      <c r="A143" s="1" t="s">
        <v>9</v>
      </c>
      <c r="D143" s="2" t="s">
        <v>4</v>
      </c>
      <c r="E143" s="2" t="s">
        <v>6</v>
      </c>
      <c r="F143" s="4" t="s">
        <v>7</v>
      </c>
      <c r="G143" s="2" t="s">
        <v>4</v>
      </c>
      <c r="H143" s="2" t="s">
        <v>5</v>
      </c>
      <c r="I143" s="2" t="s">
        <v>5</v>
      </c>
    </row>
    <row r="144" spans="1:9" x14ac:dyDescent="0.3">
      <c r="D144" s="6">
        <v>2024</v>
      </c>
      <c r="E144" s="6" t="s">
        <v>8</v>
      </c>
      <c r="F144" s="6" t="s">
        <v>8</v>
      </c>
      <c r="G144" s="6">
        <v>2023</v>
      </c>
      <c r="H144" s="6">
        <v>2022</v>
      </c>
      <c r="I144" s="6">
        <v>2021</v>
      </c>
    </row>
    <row r="145" spans="1:9" x14ac:dyDescent="0.3">
      <c r="A145" s="1" t="s">
        <v>103</v>
      </c>
      <c r="B145" s="1"/>
    </row>
    <row r="146" spans="1:9" x14ac:dyDescent="0.3">
      <c r="B146" t="s">
        <v>89</v>
      </c>
      <c r="D146" s="3">
        <v>12000</v>
      </c>
      <c r="E146" s="3">
        <f t="shared" ref="E146:E148" si="58">D146-G146</f>
        <v>4500</v>
      </c>
      <c r="F146" s="5">
        <f t="shared" ref="F146:F152" si="59">E146/G146</f>
        <v>0.6</v>
      </c>
      <c r="G146" s="3">
        <v>7500</v>
      </c>
      <c r="H146" s="3">
        <v>8022</v>
      </c>
      <c r="I146" s="3">
        <v>8093</v>
      </c>
    </row>
    <row r="147" spans="1:9" x14ac:dyDescent="0.3">
      <c r="B147" t="s">
        <v>13</v>
      </c>
      <c r="D147" s="3">
        <v>52000</v>
      </c>
      <c r="E147" s="3">
        <f t="shared" si="58"/>
        <v>7000</v>
      </c>
      <c r="F147" s="5">
        <f t="shared" si="59"/>
        <v>0.15555555555555556</v>
      </c>
      <c r="G147" s="3">
        <v>45000</v>
      </c>
      <c r="H147" s="3">
        <v>48927</v>
      </c>
      <c r="I147" s="3">
        <v>39353</v>
      </c>
    </row>
    <row r="148" spans="1:9" x14ac:dyDescent="0.3">
      <c r="A148" t="s">
        <v>16</v>
      </c>
      <c r="D148" s="3">
        <f>D146+D147</f>
        <v>64000</v>
      </c>
      <c r="E148" s="3">
        <f t="shared" si="58"/>
        <v>11500</v>
      </c>
      <c r="F148" s="5">
        <f t="shared" si="59"/>
        <v>0.21904761904761905</v>
      </c>
      <c r="G148" s="3">
        <f t="shared" ref="G148:I148" si="60">G146+G147</f>
        <v>52500</v>
      </c>
      <c r="H148" s="3">
        <f t="shared" si="60"/>
        <v>56949</v>
      </c>
      <c r="I148" s="3">
        <f t="shared" si="60"/>
        <v>47446</v>
      </c>
    </row>
    <row r="150" spans="1:9" x14ac:dyDescent="0.3">
      <c r="A150" s="1" t="s">
        <v>107</v>
      </c>
      <c r="B150" s="1"/>
      <c r="D150" s="3">
        <f>D129+D130+D138+D139+D148</f>
        <v>520594</v>
      </c>
      <c r="E150" s="3">
        <f t="shared" ref="E150" si="61">D150-G150</f>
        <v>21098</v>
      </c>
      <c r="F150" s="5">
        <f t="shared" si="59"/>
        <v>4.2238576485096976E-2</v>
      </c>
      <c r="G150" s="3">
        <f t="shared" ref="G150:I150" si="62">G129+G130+G138+G139+G148</f>
        <v>499496</v>
      </c>
      <c r="H150" s="3">
        <f t="shared" si="62"/>
        <v>518726</v>
      </c>
      <c r="I150" s="3">
        <f t="shared" si="62"/>
        <v>498620</v>
      </c>
    </row>
    <row r="152" spans="1:9" x14ac:dyDescent="0.3">
      <c r="A152" s="1" t="s">
        <v>105</v>
      </c>
      <c r="B152" s="1"/>
      <c r="C152" s="1"/>
      <c r="D152" s="3">
        <f>D4+D13+D14+D15+D16+D17+D21+D25+D29+D30+D31+D37+D38+D44+D55+D69+D78+D79+D80+D88+D92+D102+D103+D112+D119+D129+D130+D138+D139+D148</f>
        <v>4299779</v>
      </c>
      <c r="E152" s="3">
        <f t="shared" ref="E152" si="63">D152-G152</f>
        <v>-7020</v>
      </c>
      <c r="F152" s="5">
        <f t="shared" si="59"/>
        <v>-1.6299808744266915E-3</v>
      </c>
      <c r="G152" s="3">
        <f t="shared" ref="G152:I152" si="64">G4+G13+G14+G15+G16+G17+G21+G25+G29+G30+G31+G37+G38+G44+G55+G69+G78+G79+G80+G88+G92+G102+G103+G112+G119+G129+G130+G138+G139+G148</f>
        <v>4306799</v>
      </c>
      <c r="H152" s="3" t="e">
        <f t="shared" si="64"/>
        <v>#VALUE!</v>
      </c>
      <c r="I152" s="3" t="e">
        <f t="shared" si="64"/>
        <v>#VALUE!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Trussell</dc:creator>
  <cp:lastModifiedBy>SSMILEY</cp:lastModifiedBy>
  <cp:lastPrinted>2023-02-08T23:05:00Z</cp:lastPrinted>
  <dcterms:created xsi:type="dcterms:W3CDTF">2023-02-07T17:48:54Z</dcterms:created>
  <dcterms:modified xsi:type="dcterms:W3CDTF">2023-02-20T23:08:43Z</dcterms:modified>
</cp:coreProperties>
</file>